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45" windowWidth="9510" windowHeight="11655" tabRatio="925" firstSheet="6" activeTab="13"/>
  </bookViews>
  <sheets>
    <sheet name="Cover Sheet" sheetId="1" r:id="rId1"/>
    <sheet name="PR_Programmatic Progress_1A" sheetId="2" r:id="rId2"/>
    <sheet name="PR_Programmatic Progress_1B" sheetId="3" r:id="rId3"/>
    <sheet name="PR_Grant Management_2" sheetId="4" r:id="rId4"/>
    <sheet name="PR_Total PR Cash Outflow_3A" sheetId="5" r:id="rId5"/>
    <sheet name="Chart1" sheetId="6" r:id="rId6"/>
    <sheet name="EFR HIV AIDS Financial Data_3B" sheetId="7" r:id="rId7"/>
    <sheet name="PR_Procurement Info_4" sheetId="8" r:id="rId8"/>
    <sheet name="PR_Cash Reconciliation_5A" sheetId="9" r:id="rId9"/>
    <sheet name="PR_Disbursement Request_5B" sheetId="10" r:id="rId10"/>
    <sheet name="PR_Overall Performance_6" sheetId="11" r:id="rId11"/>
    <sheet name="PR_Cash Request_7A&amp;B" sheetId="12" r:id="rId12"/>
    <sheet name="PR_Bank Details_7C" sheetId="13" r:id="rId13"/>
    <sheet name="PR_Annex_SR-Financials" sheetId="14" r:id="rId14"/>
    <sheet name="Checklist" sheetId="15" r:id="rId15"/>
    <sheet name="LFA_Programmatic Progress_1A" sheetId="16" r:id="rId16"/>
    <sheet name="LFA_Programmatic Progress_1B" sheetId="17" r:id="rId17"/>
    <sheet name="LFA_Grant Management_2" sheetId="18" r:id="rId18"/>
    <sheet name="LFA_Total PR Cash Outflow_3A" sheetId="19" r:id="rId19"/>
    <sheet name="LFA_EFR Review_3B" sheetId="20" r:id="rId20"/>
    <sheet name="LFA_Procurement Info_4" sheetId="21" r:id="rId21"/>
    <sheet name="LFA_Findings&amp;Recommendations" sheetId="22" r:id="rId22"/>
    <sheet name="LFA_Cash Reconciliation_5A" sheetId="23" r:id="rId23"/>
    <sheet name="LFA_Disbursement Recommend_5B" sheetId="24" r:id="rId24"/>
    <sheet name="Sheet1" sheetId="25" state="hidden" r:id="rId25"/>
    <sheet name="LFA_Overall Performance_6" sheetId="26" r:id="rId26"/>
    <sheet name="LFA_DisbursementRecommendation7" sheetId="27" r:id="rId27"/>
    <sheet name="LFA_Bank Details_7C" sheetId="28" r:id="rId28"/>
    <sheet name="LFA_Annex-SR Financials" sheetId="29" r:id="rId29"/>
    <sheet name="Annex for additional info" sheetId="30" r:id="rId30"/>
    <sheet name="Memo HIV" sheetId="31" state="hidden" r:id="rId31"/>
    <sheet name="Memo TB" sheetId="32" state="hidden" r:id="rId32"/>
    <sheet name="Memo Malaria" sheetId="33" state="hidden" r:id="rId33"/>
    <sheet name="Definitions-lists-EFR" sheetId="34" state="hidden" r:id="rId34"/>
    <sheet name="Sheet2" sheetId="35" state="hidden" r:id="rId35"/>
  </sheets>
  <externalReferences>
    <externalReference r:id="rId38"/>
    <externalReference r:id="rId39"/>
    <externalReference r:id="rId40"/>
    <externalReference r:id="rId41"/>
    <externalReference r:id="rId42"/>
  </externalReferences>
  <definedNames>
    <definedName name="E">'Memo HIV'!$F$3</definedName>
    <definedName name="ES">'Memo HIV'!$F$4</definedName>
    <definedName name="HIVII">'Memo HIV'!$B$2:$B$8</definedName>
    <definedName name="HIVOI">'Memo HIV'!$D$2:$D$15</definedName>
    <definedName name="HIVSDA">'Memo HIV'!$A$2:$A$26</definedName>
    <definedName name="HIVSource">'Memo HIV'!$E$2:$E$22</definedName>
    <definedName name="IndicatorTypesList">'[1]SDAs_impact_datasources'!$D$2:$D$3</definedName>
    <definedName name="LFA_SDA" localSheetId="19">#REF!</definedName>
    <definedName name="LFA_SDA" localSheetId="12">'[2]LFA_Programmatic Progress_1B'!#REF!</definedName>
    <definedName name="LFA_SDA" localSheetId="4">#REF!</definedName>
    <definedName name="LFA_SDA">'LFA_Programmatic Progress_1B'!#REF!</definedName>
    <definedName name="LFASig" localSheetId="19">#REF!</definedName>
    <definedName name="LFASig" localSheetId="12">'[2]LFA_Signature (image)'!$B$2</definedName>
    <definedName name="LFASig" localSheetId="4">#REF!</definedName>
    <definedName name="LFASig">#REF!</definedName>
    <definedName name="list">#REF!</definedName>
    <definedName name="List_IE">'Definitions-lists-EFR'!$A$58:$A$65</definedName>
    <definedName name="list1">#REF!</definedName>
    <definedName name="list2">#REF!</definedName>
    <definedName name="listH" localSheetId="29">#REF!</definedName>
    <definedName name="listH">#REF!</definedName>
    <definedName name="ListHIV">'Definitions-lists-EFR'!$A$1:$A$7</definedName>
    <definedName name="listie">#REF!</definedName>
    <definedName name="listmac">#REF!</definedName>
    <definedName name="ListMal">'Definitions-lists-EFR'!$A$21:$A$25</definedName>
    <definedName name="listnew">#REF!</definedName>
    <definedName name="listS">#REF!</definedName>
    <definedName name="listsda">#REF!</definedName>
    <definedName name="listsdah">#REF!</definedName>
    <definedName name="listsdahiv">#REF!</definedName>
    <definedName name="listsdahiv1">#REF!</definedName>
    <definedName name="listsdam">'[3]Definitions'!$C$28:$C$50</definedName>
    <definedName name="listsdat">#REF!</definedName>
    <definedName name="listsdat1">'[4]Definitions'!$C$39:$C$54</definedName>
    <definedName name="listserv">#REF!</definedName>
    <definedName name="ListTB">'Definitions-lists-EFR'!$A$39:$A$44</definedName>
    <definedName name="MalariaII">'Memo Malaria'!$B$2:$B$10</definedName>
    <definedName name="MalariaOI">'Memo Malaria'!$D$2:$D$10</definedName>
    <definedName name="MalariaSDA">'Memo Malaria'!$A$2:$A$24</definedName>
    <definedName name="MalariaSource">'Memo Malaria'!$E$2:$E$25</definedName>
    <definedName name="Please_Select">'Memo Malaria'!$A$3:$A$14</definedName>
    <definedName name="PR_SDA" localSheetId="19">#REF!</definedName>
    <definedName name="PR_SDA" localSheetId="12">'[2]LFA_Programmatic Progress_1A'!#REF!</definedName>
    <definedName name="PR_SDA" localSheetId="2">'PR_Programmatic Progress_1B'!$C$12:$C$38</definedName>
    <definedName name="PR_SDA" localSheetId="4">#REF!</definedName>
    <definedName name="PR_SDA">'LFA_Programmatic Progress_1A'!#REF!</definedName>
    <definedName name="_xlnm.Print_Area" localSheetId="29">'Annex for additional info'!$A$1:$D$25</definedName>
    <definedName name="_xlnm.Print_Area" localSheetId="14">'Checklist'!$A$1:$E$33</definedName>
    <definedName name="_xlnm.Print_Area" localSheetId="0">'Cover Sheet'!$A$1:$D$19</definedName>
    <definedName name="_xlnm.Print_Area" localSheetId="6">'EFR HIV AIDS Financial Data_3B'!$A$1:$M$96</definedName>
    <definedName name="_xlnm.Print_Area" localSheetId="28">'LFA_Annex-SR Financials'!$A$1:$R$40</definedName>
    <definedName name="_xlnm.Print_Area" localSheetId="27">'LFA_Bank Details_7C'!$A$1:$F$81</definedName>
    <definedName name="_xlnm.Print_Area" localSheetId="22">'LFA_Cash Reconciliation_5A'!$A$1:$K$25</definedName>
    <definedName name="_xlnm.Print_Area" localSheetId="23">'LFA_Disbursement Recommend_5B'!$A$1:$S$56</definedName>
    <definedName name="_xlnm.Print_Area" localSheetId="26">'LFA_DisbursementRecommendation7'!$A$1:$P$65</definedName>
    <definedName name="_xlnm.Print_Area" localSheetId="19">'LFA_EFR Review_3B'!$A$1:$K$52</definedName>
    <definedName name="_xlnm.Print_Area" localSheetId="21">'LFA_Findings&amp;Recommendations'!$A$1:$K$41</definedName>
    <definedName name="_xlnm.Print_Area" localSheetId="17">'LFA_Grant Management_2'!$A$1:$L$59</definedName>
    <definedName name="_xlnm.Print_Area" localSheetId="25">'LFA_Overall Performance_6'!$A$1:$K$26</definedName>
    <definedName name="_xlnm.Print_Area" localSheetId="20">'LFA_Procurement Info_4'!$A$1:$K$33</definedName>
    <definedName name="_xlnm.Print_Area" localSheetId="15">'LFA_Programmatic Progress_1A'!$A$1:$S$37</definedName>
    <definedName name="_xlnm.Print_Area" localSheetId="16">'LFA_Programmatic Progress_1B'!$A$1:$U$47</definedName>
    <definedName name="_xlnm.Print_Area" localSheetId="18">'LFA_Total PR Cash Outflow_3A'!$A$1:$K$26</definedName>
    <definedName name="_xlnm.Print_Area" localSheetId="30">'Memo HIV'!$A$1:$J$32</definedName>
    <definedName name="_xlnm.Print_Area" localSheetId="32">'Memo Malaria'!$A$1:$F$25</definedName>
    <definedName name="_xlnm.Print_Area" localSheetId="31">'Memo TB'!$A$1:$F$17</definedName>
    <definedName name="_xlnm.Print_Area" localSheetId="13">'PR_Annex_SR-Financials'!$A$1:$Q$40</definedName>
    <definedName name="_xlnm.Print_Area" localSheetId="12">'PR_Bank Details_7C'!$A$1:$G$82</definedName>
    <definedName name="_xlnm.Print_Area" localSheetId="8">'PR_Cash Reconciliation_5A'!$A$1:$M$33</definedName>
    <definedName name="_xlnm.Print_Area" localSheetId="11">'PR_Cash Request_7A&amp;B'!$A$1:$M$40</definedName>
    <definedName name="_xlnm.Print_Area" localSheetId="9">'PR_Disbursement Request_5B'!$A$1:$T$46</definedName>
    <definedName name="_xlnm.Print_Area" localSheetId="3">'PR_Grant Management_2'!$A$1:$L$56</definedName>
    <definedName name="_xlnm.Print_Area" localSheetId="10">'PR_Overall Performance_6'!$A$1:$P$31</definedName>
    <definedName name="_xlnm.Print_Area" localSheetId="7">'PR_Procurement Info_4'!$A$1:$L$16</definedName>
    <definedName name="_xlnm.Print_Area" localSheetId="1">'PR_Programmatic Progress_1A'!$A$1:$P$37</definedName>
    <definedName name="_xlnm.Print_Area" localSheetId="2">'PR_Programmatic Progress_1B'!$A$1:$P$43</definedName>
    <definedName name="_xlnm.Print_Area" localSheetId="4">'PR_Total PR Cash Outflow_3A'!$A$1:$K$19</definedName>
    <definedName name="_xlnm.Print_Titles" localSheetId="28">'LFA_Annex-SR Financials'!$14:$14</definedName>
    <definedName name="_xlnm.Print_Titles" localSheetId="22">'LFA_Cash Reconciliation_5A'!$8:$13</definedName>
    <definedName name="_xlnm.Print_Titles" localSheetId="23">'LFA_Disbursement Recommend_5B'!$9:$9</definedName>
    <definedName name="_xlnm.Print_Titles" localSheetId="26">'LFA_DisbursementRecommendation7'!$16:$16</definedName>
    <definedName name="_xlnm.Print_Titles" localSheetId="21">'LFA_Findings&amp;Recommendations'!$9:$13</definedName>
    <definedName name="_xlnm.Print_Titles" localSheetId="17">'LFA_Grant Management_2'!$8:$8</definedName>
    <definedName name="_xlnm.Print_Titles" localSheetId="25">'LFA_Overall Performance_6'!$8:$8</definedName>
    <definedName name="_xlnm.Print_Titles" localSheetId="20">'LFA_Procurement Info_4'!$8:$8</definedName>
    <definedName name="_xlnm.Print_Titles" localSheetId="15">'LFA_Programmatic Progress_1A'!$22:$26</definedName>
    <definedName name="_xlnm.Print_Titles" localSheetId="13">'PR_Annex_SR-Financials'!$14:$14</definedName>
    <definedName name="_xlnm.Print_Titles" localSheetId="3">'PR_Grant Management_2'!$8:$8</definedName>
    <definedName name="_xlnm.Print_Titles" localSheetId="1">'PR_Programmatic Progress_1A'!$22:$26</definedName>
    <definedName name="_xlnm.Print_Titles" localSheetId="4">'PR_Total PR Cash Outflow_3A'!$9:$10</definedName>
    <definedName name="PS">'Memo HIV'!$F$5</definedName>
    <definedName name="SD" localSheetId="29">#REF!</definedName>
    <definedName name="SD">#REF!</definedName>
    <definedName name="SDA" localSheetId="29">#REF!</definedName>
    <definedName name="SDA">#REF!</definedName>
    <definedName name="SDAList">'Memo Malaria'!$A$3:$A$21</definedName>
    <definedName name="Select">'Memo HIV'!$J$2:$J$3</definedName>
    <definedName name="Sources" localSheetId="12">#REF!</definedName>
    <definedName name="Sources">#REF!</definedName>
    <definedName name="TBII">'Memo TB'!$B$2:$B$5</definedName>
    <definedName name="TBOI">'Memo TB'!$D$2:$D$5</definedName>
    <definedName name="TBSDA">'Memo TB'!$A$2:$A$17</definedName>
    <definedName name="TBSource">'Memo TB'!$E$2:$E$27</definedName>
    <definedName name="TEST" localSheetId="19">#REF!</definedName>
    <definedName name="TEST" localSheetId="12">'[2]LFA_Programmatic Progress_1A'!#REF!</definedName>
    <definedName name="TEST" localSheetId="2">'PR_Programmatic Progress_1B'!$C$12:$C$38</definedName>
    <definedName name="TEST" localSheetId="4">#REF!</definedName>
    <definedName name="TEST">'LFA_Programmatic Progress_1A'!#REF!</definedName>
    <definedName name="Timeframe" localSheetId="12">#REF!</definedName>
    <definedName name="Timeframe">#REF!</definedName>
    <definedName name="Z_E26F941C_F347_432D_B4B3_73B25F002075_.wvu.Cols" localSheetId="26" hidden="1">'LFA_DisbursementRecommendation7'!#REF!</definedName>
    <definedName name="Z_E26F941C_F347_432D_B4B3_73B25F002075_.wvu.Cols" localSheetId="17" hidden="1">'LFA_Grant Management_2'!$G:$H,'LFA_Grant Management_2'!#REF!</definedName>
    <definedName name="Z_E26F941C_F347_432D_B4B3_73B25F002075_.wvu.Cols" localSheetId="15" hidden="1">'LFA_Programmatic Progress_1A'!#REF!</definedName>
    <definedName name="Z_E26F941C_F347_432D_B4B3_73B25F002075_.wvu.Cols" localSheetId="16" hidden="1">'LFA_Programmatic Progress_1B'!#REF!</definedName>
    <definedName name="Z_E26F941C_F347_432D_B4B3_73B25F002075_.wvu.Cols" localSheetId="18" hidden="1">'LFA_Total PR Cash Outflow_3A'!#REF!</definedName>
    <definedName name="Z_E26F941C_F347_432D_B4B3_73B25F002075_.wvu.Cols" localSheetId="30" hidden="1">'Memo HIV'!$C:$C,'Memo HIV'!$F:$F</definedName>
    <definedName name="Z_E26F941C_F347_432D_B4B3_73B25F002075_.wvu.Cols" localSheetId="32" hidden="1">'Memo Malaria'!$C:$C</definedName>
    <definedName name="Z_E26F941C_F347_432D_B4B3_73B25F002075_.wvu.Cols" localSheetId="31" hidden="1">'Memo TB'!$C:$C</definedName>
    <definedName name="Z_E26F941C_F347_432D_B4B3_73B25F002075_.wvu.PrintArea" localSheetId="0" hidden="1">'Cover Sheet'!$A$1:$A$17</definedName>
    <definedName name="Z_E26F941C_F347_432D_B4B3_73B25F002075_.wvu.PrintArea" localSheetId="26" hidden="1">'LFA_DisbursementRecommendation7'!$A$1:$J$61</definedName>
    <definedName name="Z_E26F941C_F347_432D_B4B3_73B25F002075_.wvu.PrintArea" localSheetId="17" hidden="1">'LFA_Grant Management_2'!$A$1:$L$50</definedName>
    <definedName name="Z_E26F941C_F347_432D_B4B3_73B25F002075_.wvu.PrintArea" localSheetId="25" hidden="1">'LFA_Overall Performance_6'!$A$1:$K$22</definedName>
    <definedName name="Z_E26F941C_F347_432D_B4B3_73B25F002075_.wvu.PrintArea" localSheetId="15" hidden="1">'LFA_Programmatic Progress_1A'!$A$1:$R$36</definedName>
    <definedName name="Z_E26F941C_F347_432D_B4B3_73B25F002075_.wvu.PrintArea" localSheetId="16" hidden="1">'LFA_Programmatic Progress_1B'!$A$1:$O$37</definedName>
    <definedName name="Z_E26F941C_F347_432D_B4B3_73B25F002075_.wvu.PrintArea" localSheetId="18" hidden="1">'LFA_Total PR Cash Outflow_3A'!$A$1:$L$23</definedName>
    <definedName name="Z_E26F941C_F347_432D_B4B3_73B25F002075_.wvu.PrintArea" localSheetId="30" hidden="1">'Memo HIV'!$A$1:$J$32</definedName>
    <definedName name="Z_E26F941C_F347_432D_B4B3_73B25F002075_.wvu.PrintArea" localSheetId="32" hidden="1">'Memo Malaria'!$A$1:$F$25</definedName>
    <definedName name="Z_E26F941C_F347_432D_B4B3_73B25F002075_.wvu.PrintArea" localSheetId="31" hidden="1">'Memo TB'!$A$1:$F$17</definedName>
    <definedName name="Z_E26F941C_F347_432D_B4B3_73B25F002075_.wvu.PrintArea" localSheetId="11" hidden="1">'PR_Cash Request_7A&amp;B'!$A$1:$M$36</definedName>
    <definedName name="Z_E26F941C_F347_432D_B4B3_73B25F002075_.wvu.PrintArea" localSheetId="1" hidden="1">'PR_Programmatic Progress_1A'!$A$1:$P$37</definedName>
    <definedName name="Z_E26F941C_F347_432D_B4B3_73B25F002075_.wvu.PrintArea" localSheetId="2" hidden="1">'PR_Programmatic Progress_1B'!$A$1:$Q$37</definedName>
    <definedName name="Z_E26F941C_F347_432D_B4B3_73B25F002075_.wvu.PrintArea" localSheetId="4" hidden="1">'PR_Total PR Cash Outflow_3A'!$A$1:$J$20</definedName>
    <definedName name="Z_E26F941C_F347_432D_B4B3_73B25F002075_.wvu.Rows" localSheetId="32" hidden="1">'Memo Malaria'!$2:$2</definedName>
    <definedName name="Z_E26F941C_F347_432D_B4B3_73B25F002075_.wvu.Rows" localSheetId="31" hidden="1">'Memo TB'!$2:$2</definedName>
    <definedName name="Z_E26F941C_F347_432D_B4B3_73B25F002075_.wvu.Rows" localSheetId="1" hidden="1">'PR_Programmatic Progress_1A'!$2:$3</definedName>
  </definedNames>
  <calcPr fullCalcOnLoad="1"/>
</workbook>
</file>

<file path=xl/comments7.xml><?xml version="1.0" encoding="utf-8"?>
<comments xmlns="http://schemas.openxmlformats.org/spreadsheetml/2006/main">
  <authors>
    <author>ppower</author>
    <author>Noemi Cambray</author>
  </authors>
  <commentList>
    <comment ref="G8" authorId="0">
      <text>
        <r>
          <rPr>
            <b/>
            <sz val="8"/>
            <rFont val="Tahoma"/>
            <family val="2"/>
          </rPr>
          <t>Start date for current period cannot be earlier than cumulative period</t>
        </r>
        <r>
          <rPr>
            <sz val="8"/>
            <rFont val="Tahoma"/>
            <family val="2"/>
          </rPr>
          <t xml:space="preserve">
</t>
        </r>
      </text>
    </comment>
    <comment ref="K8" authorId="0">
      <text>
        <r>
          <rPr>
            <b/>
            <sz val="8"/>
            <rFont val="Tahoma"/>
            <family val="2"/>
          </rPr>
          <t>Start date for current period cannot be earlier than cumulative period</t>
        </r>
        <r>
          <rPr>
            <sz val="8"/>
            <rFont val="Tahoma"/>
            <family val="2"/>
          </rPr>
          <t xml:space="preserve">
</t>
        </r>
      </text>
    </comment>
    <comment ref="I15" authorId="0">
      <text>
        <r>
          <rPr>
            <b/>
            <sz val="8"/>
            <rFont val="Tahoma"/>
            <family val="2"/>
          </rPr>
          <t>The Cumulative Period should be from the beginning of the grant up to the end of the current reporting period.</t>
        </r>
        <r>
          <rPr>
            <sz val="8"/>
            <rFont val="Tahoma"/>
            <family val="2"/>
          </rPr>
          <t xml:space="preserve">
</t>
        </r>
      </text>
    </comment>
    <comment ref="H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L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B29" authorId="0">
      <text>
        <r>
          <rPr>
            <b/>
            <sz val="8"/>
            <rFont val="Tahoma"/>
            <family val="2"/>
          </rPr>
          <t>This category should only be used as a last resort if there is a type of cost that absolutely cannot be allocated to another cost category</t>
        </r>
        <r>
          <rPr>
            <sz val="8"/>
            <rFont val="Tahoma"/>
            <family val="2"/>
          </rPr>
          <t xml:space="preserve">
</t>
        </r>
      </text>
    </comment>
    <comment ref="E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F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G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0" authorId="0">
      <text>
        <r>
          <rPr>
            <b/>
            <sz val="8"/>
            <rFont val="Tahoma"/>
            <family val="2"/>
          </rPr>
          <t xml:space="preserve">Please ensure that:
-the figure here agrees with the figure in the corresponding cells in Tables B and C (in this tab). If they do not the background color will be RED; and
-the figure also agrees with the cumulative budget figure in the corresponding cell (H11) in section "PR_Total PR Cash Outflow_3A). If they do not the background color will be ORANGE. </t>
        </r>
        <r>
          <rPr>
            <sz val="8"/>
            <rFont val="Tahoma"/>
            <family val="2"/>
          </rPr>
          <t xml:space="preserve">
</t>
        </r>
      </text>
    </comment>
    <comment ref="J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K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3"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34" authorId="0">
      <text>
        <r>
          <rPr>
            <b/>
            <sz val="8"/>
            <rFont val="Tahoma"/>
            <family val="2"/>
          </rPr>
          <t>Insert Number</t>
        </r>
        <r>
          <rPr>
            <sz val="8"/>
            <rFont val="Tahoma"/>
            <family val="2"/>
          </rPr>
          <t xml:space="preserve">
</t>
        </r>
      </text>
    </comment>
    <comment ref="C34" authorId="0">
      <text>
        <r>
          <rPr>
            <sz val="8"/>
            <rFont val="Tahoma"/>
            <family val="2"/>
          </rPr>
          <t>Please remember to include the full name of the objective. If an objective has more than 1 SDA, repeat the objective name on each row for the relevant SDA</t>
        </r>
      </text>
    </comment>
    <comment ref="H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F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G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J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K5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55"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56" authorId="0">
      <text>
        <r>
          <rPr>
            <b/>
            <sz val="8"/>
            <rFont val="Tahoma"/>
            <family val="2"/>
          </rPr>
          <t>Insert Number</t>
        </r>
        <r>
          <rPr>
            <sz val="8"/>
            <rFont val="Tahoma"/>
            <family val="2"/>
          </rPr>
          <t xml:space="preserve">
</t>
        </r>
      </text>
    </comment>
    <comment ref="D56" authorId="0">
      <text>
        <r>
          <rPr>
            <sz val="10"/>
            <color indexed="10"/>
            <rFont val="Tahoma"/>
            <family val="2"/>
          </rPr>
          <t>If a Faith Based Organization is also a NGO or CBO. It should be selected as an FBO!</t>
        </r>
        <r>
          <rPr>
            <sz val="8"/>
            <rFont val="Tahoma"/>
            <family val="2"/>
          </rPr>
          <t xml:space="preserve">
</t>
        </r>
      </text>
    </comment>
    <comment ref="H5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5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F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G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J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K6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E78"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79" authorId="0">
      <text>
        <r>
          <rPr>
            <b/>
            <sz val="8"/>
            <rFont val="Tahoma"/>
            <family val="2"/>
          </rPr>
          <t>Insert Number</t>
        </r>
        <r>
          <rPr>
            <sz val="8"/>
            <rFont val="Tahoma"/>
            <family val="2"/>
          </rPr>
          <t xml:space="preserve">
</t>
        </r>
      </text>
    </comment>
    <comment ref="C79" authorId="0">
      <text>
        <r>
          <rPr>
            <sz val="10"/>
            <color indexed="10"/>
            <rFont val="Tahoma"/>
            <family val="2"/>
          </rPr>
          <t>If a Faith Based Organization is also a NGO or CBO. It should be selected as an FBO!</t>
        </r>
        <r>
          <rPr>
            <sz val="8"/>
            <rFont val="Tahoma"/>
            <family val="2"/>
          </rPr>
          <t xml:space="preserve">
</t>
        </r>
      </text>
    </comment>
    <comment ref="E79"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D96"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20" authorId="1">
      <text>
        <r>
          <rPr>
            <b/>
            <sz val="9"/>
            <rFont val="Tahoma"/>
            <family val="2"/>
          </rPr>
          <t>Please ensure that the figure here agrees with the cumulative budget figure in the corresponding cell (H18) in section "PR_Total PR Cash Outflow_3A). If they do not the background color will be ORANGE.</t>
        </r>
        <r>
          <rPr>
            <sz val="9"/>
            <rFont val="Tahoma"/>
            <family val="2"/>
          </rPr>
          <t xml:space="preserve">
</t>
        </r>
      </text>
    </comment>
    <comment ref="I21" authorId="1">
      <text>
        <r>
          <rPr>
            <b/>
            <sz val="9"/>
            <rFont val="Tahoma"/>
            <family val="2"/>
          </rPr>
          <t>Please ensure that the figure here agrees with the cumulative budget figure in the corresponding cell (H17) in section "PR_Total PR Cash Outflow_3A). If they do not the background color will be ORANGE.</t>
        </r>
        <r>
          <rPr>
            <sz val="9"/>
            <rFont val="Tahoma"/>
            <family val="2"/>
          </rPr>
          <t xml:space="preserve">
</t>
        </r>
      </text>
    </comment>
    <comment ref="J20" authorId="1">
      <text>
        <r>
          <rPr>
            <b/>
            <sz val="9"/>
            <rFont val="Tahoma"/>
            <family val="2"/>
          </rPr>
          <t>Please ensure that the figure here agrees with the cumulative cash outflow figure in the corresponding cell (I18) in section "PR_Total PR Cash Outflow_3A). If they do not the background color will be ORANGE.</t>
        </r>
        <r>
          <rPr>
            <sz val="9"/>
            <rFont val="Tahoma"/>
            <family val="2"/>
          </rPr>
          <t xml:space="preserve">
</t>
        </r>
      </text>
    </comment>
    <comment ref="J21" authorId="1">
      <text>
        <r>
          <rPr>
            <b/>
            <sz val="9"/>
            <rFont val="Tahoma"/>
            <family val="2"/>
          </rPr>
          <t>Please ensure that the figure here agrees with the cumulative cash outflow figure in the corresponding cell (I17) in section "PR_Total PR Cash Outflow_3A). If they do not the background color will be ORANGE.</t>
        </r>
        <r>
          <rPr>
            <sz val="9"/>
            <rFont val="Tahoma"/>
            <family val="2"/>
          </rPr>
          <t xml:space="preserve">
</t>
        </r>
      </text>
    </comment>
  </commentList>
</comments>
</file>

<file path=xl/sharedStrings.xml><?xml version="1.0" encoding="utf-8"?>
<sst xmlns="http://schemas.openxmlformats.org/spreadsheetml/2006/main" count="1924" uniqueCount="844">
  <si>
    <t xml:space="preserve">Variance between Latest Cumulative Expenditure Reported and Cumulative Budget </t>
  </si>
  <si>
    <t>Currency</t>
  </si>
  <si>
    <t>Top 10 indicator?</t>
  </si>
  <si>
    <t>LFA has debriefed the Principal Recipient on the key findings (comment on the format of this debriefing)</t>
  </si>
  <si>
    <t>Description of Identified Issues 
(in order of importance)</t>
  </si>
  <si>
    <t>LFA Recommendations 
(in order of importance)</t>
  </si>
  <si>
    <t>Status</t>
  </si>
  <si>
    <t>1. Total cash outflow vs. budget</t>
  </si>
  <si>
    <r>
      <t xml:space="preserve">2.  Cash received by the PR from the Global Fund during the period covered by this progress update: </t>
    </r>
    <r>
      <rPr>
        <vertAlign val="superscript"/>
        <sz val="11"/>
        <rFont val="Arial"/>
        <family val="2"/>
      </rPr>
      <t>(1)</t>
    </r>
  </si>
  <si>
    <r>
      <t xml:space="preserve"> by the Progress Update</t>
    </r>
    <r>
      <rPr>
        <sz val="11"/>
        <rFont val="Arial"/>
        <family val="2"/>
      </rPr>
      <t>:</t>
    </r>
  </si>
  <si>
    <t>Section 3A:  Total PR Cash Outflow</t>
  </si>
  <si>
    <t xml:space="preserve">LFA Comments/Analysis </t>
  </si>
  <si>
    <t>1. Anti-malaria medicines</t>
  </si>
  <si>
    <t>3. Rapid Diagnostic Tests</t>
  </si>
  <si>
    <t>4. Condoms</t>
  </si>
  <si>
    <t>5. Anti-retrovirals</t>
  </si>
  <si>
    <t>6. Anti-TB Medicines</t>
  </si>
  <si>
    <t>Yes</t>
  </si>
  <si>
    <t>No</t>
  </si>
  <si>
    <t>Program management (including SR management)</t>
  </si>
  <si>
    <t>Financial management and systems</t>
  </si>
  <si>
    <t>Monitoring and evaluation</t>
  </si>
  <si>
    <t>Pharmaceutical &amp; health product management</t>
  </si>
  <si>
    <t>Other management issues, including: PR capacity to develop quality programmatic and financial reports</t>
  </si>
  <si>
    <t>2. Bed nets</t>
  </si>
  <si>
    <t>Reasons for programmatic deviation from intended target and deviations from the related workplan activities</t>
  </si>
  <si>
    <t>Verified Result</t>
  </si>
  <si>
    <t>A.  Impact / Outcome Indicators</t>
  </si>
  <si>
    <t>A. Impact / Outcome Indicators</t>
  </si>
  <si>
    <t>Name of Entity</t>
  </si>
  <si>
    <t>Type of Implementing Entity</t>
  </si>
  <si>
    <t>Date of Most Recent Disbursement to SR</t>
  </si>
  <si>
    <t>Disbursed during Reporting Period*</t>
  </si>
  <si>
    <t>Cumulative Disbursed through period of Progress Update*</t>
  </si>
  <si>
    <t>Latest Cumulative Actual Expenditure (as per most recent SR reports available at PR level)</t>
  </si>
  <si>
    <t>End date of period covered in most recent SR report</t>
  </si>
  <si>
    <t>Expenditure Verified by PR (YES/NO)</t>
  </si>
  <si>
    <t>TOTAL</t>
  </si>
  <si>
    <t>Approved budget amount (reported by PR):</t>
  </si>
  <si>
    <r>
      <t xml:space="preserve">Due date 
</t>
    </r>
    <r>
      <rPr>
        <b/>
        <sz val="9"/>
        <rFont val="Arial"/>
        <family val="2"/>
      </rPr>
      <t>(dd-mmm-yy)</t>
    </r>
  </si>
  <si>
    <t xml:space="preserve">    2a.  Medicines and pharmaceutical products</t>
  </si>
  <si>
    <t xml:space="preserve">    2b.  Health products and health equipment</t>
  </si>
  <si>
    <t>approved budget amount:</t>
  </si>
  <si>
    <t>LFA-verified approved budget amount:</t>
  </si>
  <si>
    <r>
      <t xml:space="preserve">3.  Cash disbursed to third parties by the Global Fund on behalf of the PR during the period covered by this progress update: </t>
    </r>
    <r>
      <rPr>
        <vertAlign val="superscript"/>
        <sz val="11"/>
        <rFont val="Arial"/>
        <family val="2"/>
      </rPr>
      <t>(1)</t>
    </r>
  </si>
  <si>
    <t>- used to convert Total PR Cash Outflow for the Progress Update Period</t>
  </si>
  <si>
    <t>6.  Other income, if applicable (e.g. income from disposal of fixed assets, tax refunds)</t>
  </si>
  <si>
    <r>
      <t xml:space="preserve">8.  Net exchange rate gains/losses </t>
    </r>
    <r>
      <rPr>
        <i/>
        <sz val="11"/>
        <rFont val="Arial"/>
        <family val="2"/>
      </rPr>
      <t>(gains should be shown with a minus sign; losses should be shown with a plus sign)</t>
    </r>
  </si>
  <si>
    <t>8.  Net exchange rate gains/losses (gains should be shown with a minus sign; losses should be shown with a plus sign)</t>
  </si>
  <si>
    <t>Rates used by the PR</t>
  </si>
  <si>
    <t>LFA-verified rates</t>
  </si>
  <si>
    <t>Due date</t>
  </si>
  <si>
    <t>Cumulative Budget through period of Progress Update</t>
  </si>
  <si>
    <t>2. Total pharmaceutical &amp; health product expenditures vs. budget</t>
  </si>
  <si>
    <t>2.  Cash received by the PR from the Global Fund during the period covered by this progress update:</t>
  </si>
  <si>
    <t>- used to convert Total Cash Outflow for the Progress Update Period</t>
  </si>
  <si>
    <t>7.  Total cash outflow during period covered by Progress Update (value entered in Section 3A "Total cash outflow"):</t>
  </si>
  <si>
    <t>LFA-VERIFIED TABLES ON TOTAL PR CASH OUTFLOW</t>
  </si>
  <si>
    <t>Tied to</t>
  </si>
  <si>
    <t>State the amount in words</t>
  </si>
  <si>
    <t xml:space="preserve">* If LFA-entered data differs from PR's figures, the respective cells will change colour automatically </t>
  </si>
  <si>
    <t>On-going Progress Update and Disbursement Request</t>
  </si>
  <si>
    <t>Note: The table below should contain those Impact/Outcome indicators that are (1) due for reporting during the current year of a grant and (2) those reporting on which is overdue from the previous periods.</t>
  </si>
  <si>
    <r>
      <t xml:space="preserve">Intended Target
to date
 </t>
    </r>
    <r>
      <rPr>
        <sz val="11"/>
        <rFont val="Arial"/>
        <family val="2"/>
      </rPr>
      <t>(from PF)</t>
    </r>
  </si>
  <si>
    <t>Actual Cash Outflow for Reporting Period</t>
  </si>
  <si>
    <t>Cumulative Actual Cash Outflow through period of Progress Update</t>
  </si>
  <si>
    <t>PR's explanation of variance (mandatory for amounts above $50,000 and with more than 10% variance)</t>
  </si>
  <si>
    <t>B.  LFA-RECOMMENDED DISBURSEMENT AMOUNT AND EXPLANATIONS</t>
  </si>
  <si>
    <t>Country:</t>
  </si>
  <si>
    <t>Disease:</t>
  </si>
  <si>
    <t>Grant number:</t>
  </si>
  <si>
    <t xml:space="preserve">LFA comments on (a) verified result, (b) source of information used by the PR to report results, including the status of completion of surveys and other methods to measure Impact/Outcome, as applicable,  </t>
  </si>
  <si>
    <r>
      <t xml:space="preserve">LFA analysis on progress to date and any variance between targets and results, and any other comments
</t>
    </r>
    <r>
      <rPr>
        <sz val="11"/>
        <rFont val="Arial"/>
        <family val="2"/>
      </rPr>
      <t>(</t>
    </r>
    <r>
      <rPr>
        <u val="single"/>
        <sz val="11"/>
        <rFont val="Arial"/>
        <family val="2"/>
      </rPr>
      <t>this should not be a “Copy and Paste” of the reasons provided by the PR</t>
    </r>
    <r>
      <rPr>
        <sz val="11"/>
        <rFont val="Arial"/>
        <family val="2"/>
      </rPr>
      <t>)</t>
    </r>
  </si>
  <si>
    <r>
      <t xml:space="preserve">% achievement
</t>
    </r>
    <r>
      <rPr>
        <u val="single"/>
        <sz val="11"/>
        <rFont val="Arial"/>
        <family val="2"/>
      </rPr>
      <t>(Please calculate as appropriate</t>
    </r>
    <r>
      <rPr>
        <sz val="11"/>
        <rFont val="Arial"/>
        <family val="2"/>
      </rPr>
      <t>)</t>
    </r>
  </si>
  <si>
    <r>
      <t xml:space="preserve">C LFA comments on data quality and reporting issues
</t>
    </r>
    <r>
      <rPr>
        <b/>
        <sz val="11"/>
        <color indexed="12"/>
        <rFont val="Arial"/>
        <family val="2"/>
      </rPr>
      <t>(!)</t>
    </r>
    <r>
      <rPr>
        <b/>
        <sz val="11"/>
        <rFont val="Arial"/>
        <family val="2"/>
      </rPr>
      <t xml:space="preserve"> </t>
    </r>
    <r>
      <rPr>
        <sz val="11"/>
        <rFont val="Arial"/>
        <family val="2"/>
      </rPr>
      <t xml:space="preserve">This section should contain any common issues and/or additional information related to data quality and reporting on the programmatic indicators which are not covered in 'LFA analysis on progress to date and any variance between targets and results' </t>
    </r>
  </si>
  <si>
    <t>Country</t>
  </si>
  <si>
    <t>PLEASE REFER TO THE "GUIDANCE FOR COMPLETION OF THE ENHANCED FINANCIAL REPORTING TEMPLATE" DOCUMENT TO ASSIST YOU IN COMPLETING THE TEMPLATE</t>
  </si>
  <si>
    <t>Grant No.</t>
  </si>
  <si>
    <t>PR</t>
  </si>
  <si>
    <t>Please Select …</t>
  </si>
  <si>
    <t>dd-mm-yyyy</t>
  </si>
  <si>
    <t>Current Reporting Period</t>
  </si>
  <si>
    <t>Start Date:</t>
  </si>
  <si>
    <t>Cumulative Reporting Period</t>
  </si>
  <si>
    <t>The end date for the current reporting period and cumulative reporting period must be the same</t>
  </si>
  <si>
    <t xml:space="preserve">The "TOTAL" rows in Table A, B and C will have a RED background if the amounts in each table do not agree. If the Totals for each Table agrees, these rows will have a YELLOW background. </t>
  </si>
  <si>
    <t>A- BREAKDOWN* BY  EXPENDITURE CATEGORY</t>
  </si>
  <si>
    <t>#</t>
  </si>
  <si>
    <t>Category</t>
  </si>
  <si>
    <t xml:space="preserve"> 
Budget</t>
  </si>
  <si>
    <t xml:space="preserve">
Expenditures</t>
  </si>
  <si>
    <t>Cumulative Budget</t>
  </si>
  <si>
    <t>Cumulative Expenditure</t>
  </si>
  <si>
    <t>Human Resources</t>
  </si>
  <si>
    <t>Technical Assistance</t>
  </si>
  <si>
    <t>Training</t>
  </si>
  <si>
    <t>Health Products and Health Equipment</t>
  </si>
  <si>
    <t>Medicines and Pharmaceutical Products</t>
  </si>
  <si>
    <t>Procurement and Supply Management Costs</t>
  </si>
  <si>
    <t>Infrastructure and Other Equipment</t>
  </si>
  <si>
    <t>Communication Materials</t>
  </si>
  <si>
    <t>Planning and Administration</t>
  </si>
  <si>
    <t>Overheads</t>
  </si>
  <si>
    <t>Other</t>
  </si>
  <si>
    <t>B- BREAKDOWN* BY PROGRAM ACTIVITY</t>
  </si>
  <si>
    <t>Macro-category</t>
  </si>
  <si>
    <t>Objectives</t>
  </si>
  <si>
    <t>Service Delivery Area</t>
  </si>
  <si>
    <t>Please Select…</t>
  </si>
  <si>
    <t>C- BREAKDOWN* BY IMPLEMENTING ENTITY</t>
  </si>
  <si>
    <t>PR/SR</t>
  </si>
  <si>
    <t>Name</t>
  </si>
  <si>
    <t>Type of
Implementing Entity</t>
  </si>
  <si>
    <t>** For the purposes of this report, the SDA Program management and administration should be included in the Supportive Environment Macro Category.</t>
  </si>
  <si>
    <t>D- ADDITIONAL INFORMATION</t>
  </si>
  <si>
    <r>
      <t>Please disclose any relevant information concerning the information in the above tables.</t>
    </r>
    <r>
      <rPr>
        <b/>
        <i/>
        <sz val="11"/>
        <rFont val="Arial"/>
        <family val="2"/>
      </rPr>
      <t xml:space="preserve"> Refer to the Guidelines for Completing the Template if required.</t>
    </r>
  </si>
  <si>
    <t>3.  Indicate any expenditures (incurred or forecasted) that should not be financed by the Global Fund</t>
  </si>
  <si>
    <t>Annex to PU/DR - Sub-recipient financial information - FOR DISCRETIONARY COMPLETION, UPON THE SECRETARIAT'S REQUEST</t>
  </si>
  <si>
    <t>Has the Secretariat requested the PR to complete this Annex for this reporting period?</t>
  </si>
  <si>
    <t>Prevention</t>
  </si>
  <si>
    <t>Treatment</t>
  </si>
  <si>
    <t>Care and Support</t>
  </si>
  <si>
    <t>TB/HIV Collaborative Activities</t>
  </si>
  <si>
    <t>Supportive Environment</t>
  </si>
  <si>
    <t>-</t>
  </si>
  <si>
    <t>FBO</t>
  </si>
  <si>
    <t>NGO/CBO/Academic</t>
  </si>
  <si>
    <t>Private Sector</t>
  </si>
  <si>
    <t>Other Government</t>
  </si>
  <si>
    <t>UNDP</t>
  </si>
  <si>
    <t>Annex 1</t>
  </si>
  <si>
    <t>Use these worksheets to provide more detailed information on EFR variances if necessary</t>
  </si>
  <si>
    <r>
      <t>!</t>
    </r>
    <r>
      <rPr>
        <sz val="14"/>
        <rFont val="Arial"/>
        <family val="2"/>
      </rPr>
      <t xml:space="preserve"> For RCC grants the cumulative section of the table below should contain cumulative amount from the start of the RCC and not from the start of Phase 1 of the program.</t>
    </r>
  </si>
  <si>
    <t>9. Reconciliation adjustments (gains should be shown with a minus sign; losses should be shown with a plus sign)</t>
  </si>
  <si>
    <r>
      <t xml:space="preserve">9. Reconciliation adjustments </t>
    </r>
    <r>
      <rPr>
        <i/>
        <sz val="11"/>
        <rFont val="Arial"/>
        <family val="2"/>
      </rPr>
      <t>(gains should be shown with a minus sign; losses should be shown with a plus sign</t>
    </r>
    <r>
      <rPr>
        <sz val="11"/>
        <rFont val="Arial"/>
        <family val="2"/>
      </rPr>
      <t>)</t>
    </r>
  </si>
  <si>
    <t>10.  Cash Balance: End of period covered by Progress Update:</t>
  </si>
  <si>
    <t>Explanation of reconciliation adjustments (line 9)</t>
  </si>
  <si>
    <t>LFA Comments on verified amounts (if they are different from those reported by the PR) and PR's explanation of reconciliation adjustments (line 9)</t>
  </si>
  <si>
    <t>Objective No.</t>
  </si>
  <si>
    <t>TERMS AND ACRONYMS USED IN THIS PROGRESS REVIEW AND DISBURSEMENT RECOMMENDATION HAVE THE MEANING GIVEN TO THEM IN THE GRANT AGREEMENT RELATING TO THE ABOVE GRANT</t>
  </si>
  <si>
    <t>Verification Method</t>
  </si>
  <si>
    <t>LFA Organization / Responsible office:</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</si>
  <si>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</si>
  <si>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</si>
  <si>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</si>
  <si>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</si>
  <si>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 xml:space="preserve">Signed on behalf of the LFA: </t>
  </si>
  <si>
    <t xml:space="preserve">Name: </t>
  </si>
  <si>
    <t xml:space="preserve">Title: </t>
  </si>
  <si>
    <t xml:space="preserve">Date and Place: </t>
  </si>
  <si>
    <t>On behalf of the PR, the undersigned hereby requests the Global Fund to disburse funds under the above-referenced Grant Agreement as follows:</t>
  </si>
  <si>
    <t>List of supporting documents for PU/DR review</t>
  </si>
  <si>
    <t>PR's explanation of any significant variance between forecasted amounts and amounts as originally budgeted.</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</si>
  <si>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</si>
  <si>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</si>
  <si>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Comments regarding verifications, if any:</t>
  </si>
  <si>
    <t>GENERAL GRANT INFORMATION</t>
  </si>
  <si>
    <t>PROGRESS UPDATE PERIOD</t>
  </si>
  <si>
    <t>DISBURSEMENT REQUEST PERIOD</t>
  </si>
  <si>
    <t>Upon completion, this form should be submitted (with supporting documentation) to the Local Fund Agent and copied to the Global Fund.</t>
  </si>
  <si>
    <t>Service Delivery Areas</t>
  </si>
  <si>
    <t>Impact Indicators</t>
  </si>
  <si>
    <t>IndicatorTypes</t>
  </si>
  <si>
    <t>Outcome Indicators</t>
  </si>
  <si>
    <t>DataSources</t>
  </si>
  <si>
    <t>Please select…</t>
  </si>
  <si>
    <t xml:space="preserve">% of young women and men aged 15-24 who are HIV infected </t>
  </si>
  <si>
    <t>impact</t>
  </si>
  <si>
    <t xml:space="preserve">% of young people aged 15-24 who had sex with more than one partner in the last year </t>
  </si>
  <si>
    <t>National Health Accounts</t>
  </si>
  <si>
    <t>Please enter a corresponding indicator here…</t>
  </si>
  <si>
    <t xml:space="preserve">% of adults aged 15-49 who are HIV infected </t>
  </si>
  <si>
    <t>outcome</t>
  </si>
  <si>
    <t xml:space="preserve">% of young people aged 15-19 who have never had sex </t>
  </si>
  <si>
    <t>DHS/DHS+ (Demographic and Health Survey)</t>
  </si>
  <si>
    <t>Please enter a data source here…</t>
  </si>
  <si>
    <t>Prevention: Condom distribution</t>
  </si>
  <si>
    <t xml:space="preserve">% of adults and children with HIV still alive 12 months after initiation of antiretroviral therapy (extend to 2, 3, 5 years as program matures) </t>
  </si>
  <si>
    <t>% of young people aged 15-24 who never had sex in the last year of those who ever had sex</t>
  </si>
  <si>
    <t>MICS (Multiple Indicator Cluster Survey)</t>
  </si>
  <si>
    <t>Please enter a SDA here…</t>
  </si>
  <si>
    <t xml:space="preserve">% of infants born to HIV infected mothers who are infected </t>
  </si>
  <si>
    <t xml:space="preserve">% of young people aged 15-24 reporting the consistent use of a condom with non-regular sexual partners in the last year </t>
  </si>
  <si>
    <t>AIS (AIDS Indicator Survey)</t>
  </si>
  <si>
    <t>Prevention: PMTCT</t>
  </si>
  <si>
    <t xml:space="preserve">% of most-at-risk population(s) (sex workers, clients of sex workers, men who have sex with men, injecting drug users) who are HIV infected </t>
  </si>
  <si>
    <t xml:space="preserve">% of young women and men who had sex before the age of 15 </t>
  </si>
  <si>
    <t>SAMS (Service Availibility Mapping Survey)</t>
  </si>
  <si>
    <t xml:space="preserve">Conditions Precedent and/or other special conditions
</t>
  </si>
  <si>
    <r>
      <t xml:space="preserve">! </t>
    </r>
    <r>
      <rPr>
        <sz val="13"/>
        <rFont val="Arial"/>
        <family val="2"/>
      </rPr>
      <t>Please indicate a date for the report due for submission.  If a report is overdue, indicate the original due date and explain the reason for delay.</t>
    </r>
  </si>
  <si>
    <t>This table should contain the due date for the report due for submission.  If a report is overdue, indicate the original due date and explain the reason for delay.</t>
  </si>
  <si>
    <t>FPM Comments
(to be completed upon receipt of the LFA-verified form)</t>
  </si>
  <si>
    <t>% of children U5 sleeping under an ITN the previous night</t>
  </si>
  <si>
    <t>MIS (Malaria Indicator Survey)</t>
  </si>
  <si>
    <t>Prevention: Vector control (other than ITNs)</t>
  </si>
  <si>
    <t>Laboratory-confirmed malaria cases seen in heath facilities</t>
  </si>
  <si>
    <t>% of households with at least one ITN</t>
  </si>
  <si>
    <t>Prevention: other - specify</t>
  </si>
  <si>
    <t>Laboratory-confirmed malaria deaths seen in health facilities</t>
  </si>
  <si>
    <t>% of pregnant women (and other target groups) sleeping under an ITN the previous night</t>
  </si>
  <si>
    <t>Treatment: Prompt, effective anti-malarial treatment</t>
  </si>
  <si>
    <t>Malaria-attributed deaths in sentinel demographic surveillance sites</t>
  </si>
  <si>
    <t>% of pregnant women on Intermittent preventive treatment (IPT) according to national policy (specific to Sub-Saharian Africa)</t>
  </si>
  <si>
    <t>PR Total Forecast</t>
  </si>
  <si>
    <t>LFA Total Forecast</t>
  </si>
  <si>
    <t>Treatment: Home based management of malaria</t>
  </si>
  <si>
    <t>API (Annual Parasite Index) (specific to Latin America and Asia)</t>
  </si>
  <si>
    <t>% of households in malaria areas protected by IRS</t>
  </si>
  <si>
    <t>MOH (routine HIS or HMIS)</t>
  </si>
  <si>
    <t>Treatment: Diagnosis</t>
  </si>
  <si>
    <t>RBM (Roll Back Malaria)</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</si>
  <si>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</si>
  <si>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</si>
  <si>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</si>
  <si>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</si>
  <si>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</si>
  <si>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HSS: other - specify</t>
  </si>
  <si>
    <t>Questionnaire</t>
  </si>
  <si>
    <t>Please select disease and Impact/Outcome first</t>
  </si>
  <si>
    <t>Indicator No.</t>
  </si>
  <si>
    <t>Enhanced Financial Reporting (EFR)</t>
  </si>
  <si>
    <t>Required Documentation</t>
  </si>
  <si>
    <t>Comments</t>
  </si>
  <si>
    <t>- used to convert Opening Cash Balance</t>
  </si>
  <si>
    <t>- used to convert Closing Cash Balance</t>
  </si>
  <si>
    <t>LFA Comments</t>
  </si>
  <si>
    <t>Section 2:  Grant Management</t>
  </si>
  <si>
    <t>LFA Analysis of Variance</t>
  </si>
  <si>
    <t>Report Due Date</t>
  </si>
  <si>
    <t>Comments on results on Impact/Outcome indicators and data sources, and any other comments</t>
  </si>
  <si>
    <r>
      <t xml:space="preserve">C. Analysis of data quality and reporting issues
</t>
    </r>
    <r>
      <rPr>
        <b/>
        <sz val="11"/>
        <color indexed="12"/>
        <rFont val="Arial"/>
        <family val="2"/>
      </rPr>
      <t>(!)</t>
    </r>
    <r>
      <rPr>
        <sz val="11"/>
        <color indexed="12"/>
        <rFont val="Arial"/>
        <family val="2"/>
      </rPr>
      <t xml:space="preserve"> </t>
    </r>
    <r>
      <rPr>
        <sz val="11"/>
        <rFont val="Arial"/>
        <family val="2"/>
      </rPr>
      <t>This section should contain (1) a summary of issues related to data quality and reporting on programmatic indicators, and any relevant issues which are not covered in 'Reasons for programmatic deviation', and (2) remedial actions that are underway or planned to address these issues.</t>
    </r>
  </si>
  <si>
    <t>Section 5:  LFA-verified Cash Reconciliation &amp; Disbursement Recommendation</t>
  </si>
  <si>
    <t>Disbursement Request - Disbursement Period:</t>
  </si>
  <si>
    <t>3.  Comment on additional issues related to the procurement and supply management of pharmaceuticals and health products</t>
  </si>
  <si>
    <t>PR's response</t>
  </si>
  <si>
    <t>LFA's response</t>
  </si>
  <si>
    <t>Reporting Currency</t>
  </si>
  <si>
    <t>PQR Product Categories</t>
  </si>
  <si>
    <t xml:space="preserve">DISBURSEMENT REQUEST </t>
  </si>
  <si>
    <t xml:space="preserve">PROGRESS UPDATE </t>
  </si>
  <si>
    <t>Care and support: Care and support for the chronically ill</t>
  </si>
  <si>
    <t>Principal Recipient:</t>
  </si>
  <si>
    <t>Currency:</t>
  </si>
  <si>
    <t>Beginning Date:</t>
  </si>
  <si>
    <t>Value</t>
  </si>
  <si>
    <t>Year</t>
  </si>
  <si>
    <t>Indicator Description</t>
  </si>
  <si>
    <t>Conditions Precedent and/or other special conditions</t>
  </si>
  <si>
    <t>Budget for Reporting Period</t>
  </si>
  <si>
    <t>Variance</t>
  </si>
  <si>
    <t>Reason for Variance</t>
  </si>
  <si>
    <t xml:space="preserve">    1a. PR's total expenditures</t>
  </si>
  <si>
    <t xml:space="preserve">    1b. Disbursements to sub-recipients</t>
  </si>
  <si>
    <t>A: CASH RECONCILIATION FOR PERIOD COVERED BY PROGRESS UPDATE</t>
  </si>
  <si>
    <t>Add:</t>
  </si>
  <si>
    <t>Less:</t>
  </si>
  <si>
    <t>B: DISBURSEMENT REQUEST</t>
  </si>
  <si>
    <t>end date:</t>
  </si>
  <si>
    <t>A: CASH REQUEST</t>
  </si>
  <si>
    <t>Signed on behalf of the Principal Recipient:
(signature of Authorized Designated Representative)</t>
  </si>
  <si>
    <t>Select</t>
  </si>
  <si>
    <t>End Date:</t>
  </si>
  <si>
    <t>Total forecasted net cash expenditures by the Principal Recipient for the period immediately following the period covered</t>
  </si>
  <si>
    <t>Name:</t>
  </si>
  <si>
    <t>Title:</t>
  </si>
  <si>
    <t>Date and Place:</t>
  </si>
  <si>
    <t>Program Start Date:</t>
  </si>
  <si>
    <t>B: AUTHORIZATION</t>
  </si>
  <si>
    <t>Grant Number:</t>
  </si>
  <si>
    <r>
      <t xml:space="preserve">Baseline 
</t>
    </r>
    <r>
      <rPr>
        <sz val="11"/>
        <rFont val="Arial"/>
        <family val="2"/>
      </rPr>
      <t>(if applicable)</t>
    </r>
  </si>
  <si>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</si>
  <si>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</si>
  <si>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Bank SWIFT Code:</t>
  </si>
  <si>
    <t>forecasted amount:</t>
  </si>
  <si>
    <t>Progress Update - Reporting Period:</t>
  </si>
  <si>
    <t>Progress Update - Period Covered:</t>
  </si>
  <si>
    <t>Progress Update - Number:</t>
  </si>
  <si>
    <t>Disbursement Request  - Period Covered:</t>
  </si>
  <si>
    <t>Disbursement Request  - Number:</t>
  </si>
  <si>
    <t>Disbursement Request  - Disbursement Period:</t>
  </si>
  <si>
    <t>Cycle:</t>
  </si>
  <si>
    <t>Number:</t>
  </si>
  <si>
    <t>LFA On-going Progress Review and Disbursement Recommendation</t>
  </si>
  <si>
    <t xml:space="preserve">Impact / Outcome </t>
  </si>
  <si>
    <t>In this section the LFA should indicate, as applicable, what percentage of expenditures was verified at PR level, if any expenditures were verified at SR level, how many site visits were made, what tender documentation was verified, and any other material parts of verification procedures in line with the verification approach agreed upfront between the LFA and GF Secretariat based on country/grant risks.  As a good practice, the verification approach needs to be reviewed jointly by the LFA and the Secretariat annually.</t>
  </si>
  <si>
    <t>B.  Planned Changes in the Program, if any</t>
  </si>
  <si>
    <t>C.  External factors beyond the control of the Principal Recipient that have impacted or may impact the Program</t>
  </si>
  <si>
    <r>
      <t>B.  LFA comments on PR planned changes in the program, if any</t>
    </r>
  </si>
  <si>
    <t>C.  LFA Comments on External Factors Beyond Control of the Principal Recipients that have impacted or may impact program</t>
  </si>
  <si>
    <t>A.  PR's Overall Self-Evaluation of Grant Performance (including a summary of how financial performance is linked to programmatic achievements)</t>
  </si>
  <si>
    <t>Prevention: Post-exposure prophylaxis (PEP)</t>
  </si>
  <si>
    <t>% of HIV seroprevalence among all newly registered TB patients</t>
  </si>
  <si>
    <t xml:space="preserve">% of adults and children who are still on treatment after 6 months, 1, 2, 3, 5 years from the initiation of treatment </t>
  </si>
  <si>
    <t>BSS (Behavioral and Surveillance Survey)</t>
  </si>
  <si>
    <t>Prevention: STI diagnosis and treatment</t>
  </si>
  <si>
    <t xml:space="preserve">% of injecting drug users who have adopted behaviors that reduce transmission of HIV. </t>
  </si>
  <si>
    <t>Sentinel surveillance</t>
  </si>
  <si>
    <t>Prevention: Blood safety and universal precaution</t>
  </si>
  <si>
    <t xml:space="preserve">% of orphaned children compared to non-orphaned children aged 10-14 who are currently attending school </t>
  </si>
  <si>
    <t>Serological surveys</t>
  </si>
  <si>
    <t>Treatment: Antiretroviral treatment (ARV) and monitoring</t>
  </si>
  <si>
    <t xml:space="preserve">% of young people aged 15-24 reporting the use of a condom the last time they had sex with a non-regular sexual partner </t>
  </si>
  <si>
    <t>Prevalence surveys</t>
  </si>
  <si>
    <t>Treatment: Prophylaxis and treatment for opportunistic infections</t>
  </si>
  <si>
    <t xml:space="preserve">% of people expressing accepting attitudes towards PLWHA, of all people surveyed aged 15-49 </t>
  </si>
  <si>
    <t xml:space="preserve">Facility-based survey </t>
  </si>
  <si>
    <t>Section 3A: Total PR Cash Outflow</t>
  </si>
  <si>
    <t>Disbursement Request - Period Covered:</t>
  </si>
  <si>
    <t>Disbursement Request - Number:</t>
  </si>
  <si>
    <t xml:space="preserve">% of female sex workers reporting the use of a condom with every client in the last month </t>
  </si>
  <si>
    <t>Key informant survey</t>
  </si>
  <si>
    <t>Care and support: Support for orphans and vulnerable children</t>
  </si>
  <si>
    <t xml:space="preserve">% of men who have had sex with a female sex worker in the last year </t>
  </si>
  <si>
    <t>Specific surveys (to be defined)</t>
  </si>
  <si>
    <t>TB/HIV collaborative activities: Intensified case-finding among PLWHA</t>
  </si>
  <si>
    <t xml:space="preserve">% of men reporting the use of condom the last time they had anal sex with a male partner in the last 6 months </t>
  </si>
  <si>
    <t xml:space="preserve">Civil registration systems (vital/disease specific registration) </t>
  </si>
  <si>
    <t>TB/HIV collaborative activities: Prevention of TB disease in PLWHA</t>
  </si>
  <si>
    <t>Census</t>
  </si>
  <si>
    <t>TB/HIV collaborative activities: Prevention of HIV in TB patients</t>
  </si>
  <si>
    <t>Health service statistics</t>
  </si>
  <si>
    <t>TB/HIV collaborative activities: Prevention of opportunistic infections in PLWHA with TB</t>
  </si>
  <si>
    <t>Patient register</t>
  </si>
  <si>
    <t xml:space="preserve">TB/HIV collaborative activities: HIV care and support for HIV-positive TB patients </t>
  </si>
  <si>
    <t xml:space="preserve">Clinical cohort follow-up studies </t>
  </si>
  <si>
    <t>TB/HIV collaborative activities: Provision of antiretroviral treatment for TB patients during TB treatment</t>
  </si>
  <si>
    <t>Community services assessment</t>
  </si>
  <si>
    <t>Supportive environment: Policy development including workplace policy</t>
  </si>
  <si>
    <t>Records: laboratory, patient (e.g. treatment cards), training, certification, other (to be specified)</t>
  </si>
  <si>
    <t xml:space="preserve">Supportive environment: Strengthening of civil society and institutional capacity building </t>
  </si>
  <si>
    <t>Operational research</t>
  </si>
  <si>
    <t>Supportive environment: Stigma reduction in all settings</t>
  </si>
  <si>
    <t>HSS: Service delivery</t>
  </si>
  <si>
    <t>HSS: PAL (Practical Approach to Lung Health)</t>
  </si>
  <si>
    <t>HSS: Human resources</t>
  </si>
  <si>
    <t>HSS: Community Systems Strengthening</t>
  </si>
  <si>
    <t>HSS: Information system &amp; Operational research</t>
  </si>
  <si>
    <t>HSS: Infrastructure</t>
  </si>
  <si>
    <t>HSS: Procurement and Supply management</t>
  </si>
  <si>
    <t>please select…</t>
  </si>
  <si>
    <t>Improving diagnosis</t>
  </si>
  <si>
    <t>TB prevalence rate</t>
  </si>
  <si>
    <t>Case detection</t>
  </si>
  <si>
    <t>Standardized treatment, patient support and patient charter</t>
  </si>
  <si>
    <t>TB incidence rate</t>
  </si>
  <si>
    <t>Treatment success rate</t>
  </si>
  <si>
    <r>
      <t xml:space="preserve">List of </t>
    </r>
    <r>
      <rPr>
        <b/>
        <u val="single"/>
        <sz val="10"/>
        <color indexed="8"/>
        <rFont val="Calibri"/>
        <family val="2"/>
      </rPr>
      <t>Latest Approved</t>
    </r>
    <r>
      <rPr>
        <b/>
        <sz val="10"/>
        <color indexed="8"/>
        <rFont val="Calibri"/>
        <family val="2"/>
      </rPr>
      <t xml:space="preserve"> Documents by functional area</t>
    </r>
  </si>
  <si>
    <t xml:space="preserve">To be made available to the LFA by the PR  </t>
  </si>
  <si>
    <t>To be submitted by the LFA to the Secretariat</t>
  </si>
  <si>
    <t>Performance Framework</t>
  </si>
  <si>
    <t>x</t>
  </si>
  <si>
    <t>M&amp;E Plan</t>
  </si>
  <si>
    <t>Survey results</t>
  </si>
  <si>
    <t>For Impact/Outcome indicators</t>
  </si>
  <si>
    <t>If newly available during the reporting period.</t>
  </si>
  <si>
    <t>Other M&amp;E assessments done by partners to assess data quality and M&amp;E system issues.</t>
  </si>
  <si>
    <t>Procurement</t>
  </si>
  <si>
    <t>Consumption reports for pharmaceuticals and health products</t>
  </si>
  <si>
    <t>Supplier invoices</t>
  </si>
  <si>
    <t>PSM Plan</t>
  </si>
  <si>
    <t>Stock level reports</t>
  </si>
  <si>
    <t>Finance</t>
  </si>
  <si>
    <t>Approved budgets</t>
  </si>
  <si>
    <t>For the periods covered by Progress Update and Disbursement Request, including the buffer period.</t>
  </si>
  <si>
    <t>Statement of sources and uses of funds (Cash flow statement)</t>
  </si>
  <si>
    <t>Cash books</t>
  </si>
  <si>
    <t xml:space="preserve">General Ledger </t>
  </si>
  <si>
    <t xml:space="preserve">Cash forecasts </t>
  </si>
  <si>
    <t>Bank statements</t>
  </si>
  <si>
    <t>Bank Reconciliations</t>
  </si>
  <si>
    <t>Annual PR Audit Report, Financial Statements, Management Letters and Responses (if Due)</t>
  </si>
  <si>
    <t>Annual SR Audit Report, Financial Statements, Management Letters and Responses (if Due)</t>
  </si>
  <si>
    <t>General Management</t>
  </si>
  <si>
    <t>Grant Agreement (including Annex A and subsequent implementation letters)</t>
  </si>
  <si>
    <t>Workplan</t>
  </si>
  <si>
    <t>This checklist is included for information and not for completion.</t>
  </si>
  <si>
    <t>Procurement and supply management</t>
  </si>
  <si>
    <t>TB mortality rate</t>
  </si>
  <si>
    <t>Smear conversion rate</t>
  </si>
  <si>
    <t>M&amp;E</t>
  </si>
  <si>
    <t>TB/HIV</t>
  </si>
  <si>
    <t>MDR-TB</t>
  </si>
  <si>
    <t xml:space="preserve">High-risk groups </t>
  </si>
  <si>
    <t>HSS (beyond TB)</t>
  </si>
  <si>
    <t>PAL (Practical Approach to Lung Health)</t>
  </si>
  <si>
    <t>PR-reported amounts</t>
  </si>
  <si>
    <t>LFA-verified amounts</t>
  </si>
  <si>
    <t>3.  Cash disbursed to third parties by the Global Fund on behalf of the PR during the period covered by this progress update:</t>
  </si>
  <si>
    <t>Forecasted amount  (reported by PR):</t>
  </si>
  <si>
    <t>LFA-adjusted forecasted amount:</t>
  </si>
  <si>
    <t>PR-requested amount</t>
  </si>
  <si>
    <t>LFA-recommended amount</t>
  </si>
  <si>
    <t>PPM / ISTC (Public-Public, Public-Private Mix (PPM) approaches and International standards for TB care)</t>
  </si>
  <si>
    <t xml:space="preserve">ACSM (Advocacy, communication and social mobilization) </t>
  </si>
  <si>
    <t>Community TB care</t>
  </si>
  <si>
    <t>Programme-based operational research</t>
  </si>
  <si>
    <t>R&amp;R TB system, quarterly report</t>
  </si>
  <si>
    <t xml:space="preserve">R&amp;R TB system, yearly management report </t>
  </si>
  <si>
    <t>Other Surveillance reports, specify</t>
  </si>
  <si>
    <t xml:space="preserve">Death rates associated with Malaria: all-cause under-5 mortality rate in highly endemic areas </t>
  </si>
  <si>
    <t>% of U5 children (and other target groups) with malaria/fever receiving appropriate treatment within 24 hours (community/health facility)</t>
  </si>
  <si>
    <t xml:space="preserve">Incidence of clinical malaria cases (estimated and/or reported) </t>
  </si>
  <si>
    <t>% of U5 children (and other target group) with uncomplicated malaria correctly managed at health facilities</t>
  </si>
  <si>
    <t>Prevention: Insecticide-treated nets (ITNs)</t>
  </si>
  <si>
    <t>Anaemia prevalence in children under 5 years of age</t>
  </si>
  <si>
    <t>% of U5 children (and other target groups) admitted with severe malaria and correctly managed at health facilities</t>
  </si>
  <si>
    <t>Prevention: Malaria prevention during pregnancy</t>
  </si>
  <si>
    <t xml:space="preserve">Prevalence of malaria parasite infection </t>
  </si>
  <si>
    <t>LFA-Verified Budget for Reporting Period</t>
  </si>
  <si>
    <t>LFA-Verified Actual for Reporting Period</t>
  </si>
  <si>
    <t>LFA-Verified Actual through period of Progress Update</t>
  </si>
  <si>
    <t>PR Audit Report</t>
  </si>
  <si>
    <t>Global Fund Management Actions</t>
  </si>
  <si>
    <t>PR Comments on Progress of Implementation</t>
  </si>
  <si>
    <t>2. Pharmaceuticals &amp; health product expenditures vs. budget</t>
  </si>
  <si>
    <t>Budget for Reporting Period*</t>
  </si>
  <si>
    <t>LFA-Verified Cumulative Budget through period of Progress Update</t>
  </si>
  <si>
    <t>Analysis
(this should not be a "Copy and Paste" of the comments provided by the PR)</t>
  </si>
  <si>
    <t>Baseline 
(if applicable)</t>
  </si>
  <si>
    <t>Data Source of Results</t>
  </si>
  <si>
    <t>Disbursement Request Period</t>
  </si>
  <si>
    <t>Summary</t>
  </si>
  <si>
    <t>Beneficiary Name</t>
  </si>
  <si>
    <t>Payee 1:</t>
  </si>
  <si>
    <t>Payee 2:</t>
  </si>
  <si>
    <t>Payee 3:</t>
  </si>
  <si>
    <t>Payee 4:</t>
  </si>
  <si>
    <t>Beneficiary Name:</t>
  </si>
  <si>
    <t>Amount in Words:</t>
  </si>
  <si>
    <t>Bank Account Number:</t>
  </si>
  <si>
    <t>Bank Code (Other):</t>
  </si>
  <si>
    <t>Routing Instructions:</t>
  </si>
  <si>
    <t>PR SECTION</t>
  </si>
  <si>
    <t>LFA SECTION</t>
  </si>
  <si>
    <t>LFA Review of PR Progress on Global Fund Management Actions</t>
  </si>
  <si>
    <t>Functional Areas</t>
  </si>
  <si>
    <t>Section 6:  LFA EVALUATION AND COMMENTS ON OVERALL PERFORMANCE</t>
  </si>
  <si>
    <t>Section 7:  Disbursement Recommendation</t>
  </si>
  <si>
    <t>Objective
No.</t>
  </si>
  <si>
    <t>Year of Target</t>
  </si>
  <si>
    <t>Intended Target</t>
  </si>
  <si>
    <t>Actual Result</t>
  </si>
  <si>
    <t>Intended Target
to date</t>
  </si>
  <si>
    <t>Actual Result
to date</t>
  </si>
  <si>
    <r>
      <t xml:space="preserve">Intended Target
 </t>
    </r>
    <r>
      <rPr>
        <sz val="11"/>
        <rFont val="Arial"/>
        <family val="2"/>
      </rPr>
      <t>(from Attachment)</t>
    </r>
  </si>
  <si>
    <r>
      <t xml:space="preserve">Actual Result
</t>
    </r>
    <r>
      <rPr>
        <sz val="11"/>
        <rFont val="Arial"/>
        <family val="2"/>
      </rPr>
      <t>(as reported by PR)</t>
    </r>
  </si>
  <si>
    <r>
      <t xml:space="preserve">Actual Result
to date
</t>
    </r>
    <r>
      <rPr>
        <sz val="11"/>
        <rFont val="Arial"/>
        <family val="2"/>
      </rPr>
      <t>(as reported by PR)</t>
    </r>
  </si>
  <si>
    <t>Section 1:  Programmatic Progress</t>
  </si>
  <si>
    <t>Section 1:   LFA Review and Verification of the Principal Recipient's Programmatic Progress</t>
  </si>
  <si>
    <t>Tied To</t>
  </si>
  <si>
    <t>LFA analysis on issues related to the procurement and supply management of pharmaceuticals and health products</t>
  </si>
  <si>
    <t>4.  Interest received on bank account</t>
  </si>
  <si>
    <t>5.  Revenue from income-generating activities (if applicable)</t>
  </si>
  <si>
    <t>1. Total PR cash outflow vs. budget</t>
  </si>
  <si>
    <t>A.  LFA-VERIFIED CASH RECONCILIATION FOR PERIOD COVERED BY PROGRESS UPDATE</t>
  </si>
  <si>
    <t>1.  Cash amount requested from the Global Fund (from line 14 – “PR's Disbursement Request” in the tab “PR_Disbursement Request_4B”), in grant currency</t>
  </si>
  <si>
    <t>Cumulative Budget through period of Progress Update*</t>
  </si>
  <si>
    <t>*TOTAL amount for these columns should reconcile with relevant amounts under "1b Disbursed to Sub Recipients" in Section 3A"</t>
  </si>
  <si>
    <t>** Where the number of SRs is significant (over 10), SRs with small budgets (less than $50,000 cumulative each) do not need to be reported separately and the figures can be aggregated in a group called "Other Minor SRs"</t>
  </si>
  <si>
    <t>Comments on the explanations for variances provided by the PR (LFA can also provide comment directly on the EFR template completed by the PR)</t>
  </si>
  <si>
    <r>
      <t xml:space="preserve">Comments on the process, assumptions and supporting documentation used by the PR to complete the template. </t>
    </r>
    <r>
      <rPr>
        <i/>
        <sz val="11"/>
        <rFont val="Arial"/>
        <family val="2"/>
      </rPr>
      <t>(If space is insufficient, please provide comments in an addendum)</t>
    </r>
  </si>
  <si>
    <t>The total budget figure is accurate based on existing approved budgets.</t>
  </si>
  <si>
    <t>The reporting dates are correct for both current period and cumulative period.</t>
  </si>
  <si>
    <t>The total figures in Tables A, B and C are equal.</t>
  </si>
  <si>
    <t>The template has been fully completed.</t>
  </si>
  <si>
    <t>Comments if any:</t>
  </si>
  <si>
    <t>The following information provided by the Principal Recipient in its EFR has been checked.</t>
  </si>
  <si>
    <t>LFA review of Enhanced Financial Reporting template</t>
  </si>
  <si>
    <t xml:space="preserve"> </t>
  </si>
  <si>
    <t>Clinical cohort follow-up studies</t>
  </si>
  <si>
    <t>Total</t>
  </si>
  <si>
    <t>NB: This page should be completed if (1) this is a split disbursement (i.e. disbursement going to more than one recipient) or (2) if there have been changes to the bank details since the previous disbursement.</t>
  </si>
  <si>
    <t>Amount in grant currency</t>
  </si>
  <si>
    <t>Payee 1 - Principal Recipient:</t>
  </si>
  <si>
    <t>Amount in currency in which beneficiary
should receive the funds:</t>
  </si>
  <si>
    <r>
      <t xml:space="preserve">Exchange rate, date and source
</t>
    </r>
    <r>
      <rPr>
        <sz val="10"/>
        <rFont val="Arial"/>
        <family val="2"/>
      </rPr>
      <t>(Complete only if currency in which beneficiary should receive the funds is different from the grant currency)</t>
    </r>
  </si>
  <si>
    <r>
      <t xml:space="preserve">Equivalent in grant currency 
</t>
    </r>
    <r>
      <rPr>
        <sz val="10"/>
        <rFont val="Arial"/>
        <family val="2"/>
      </rPr>
      <t>(Calculated based on the indicated exchange rate)</t>
    </r>
  </si>
  <si>
    <r>
      <t xml:space="preserve">Currency
</t>
    </r>
    <r>
      <rPr>
        <sz val="10"/>
        <rFont val="Arial"/>
        <family val="2"/>
      </rPr>
      <t>in which beneficiary should receive the funds</t>
    </r>
  </si>
  <si>
    <t>Bank Address</t>
  </si>
  <si>
    <t>Monitoring &amp; Evaluation</t>
  </si>
  <si>
    <t>Living Support to Clients/Target Populations</t>
  </si>
  <si>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xml:space="preserve">: Inserting Rows without copying a row as described above will cause the formula in the variance column to become invalid and will mean the overall information will be inaccurate.
</t>
    </r>
  </si>
  <si>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</si>
  <si>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</si>
  <si>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t>WHO Global report/estimates</t>
  </si>
  <si>
    <t>Other (type as appropriate)</t>
  </si>
  <si>
    <t>E- DISBURSEMENTS BREAKDOWN BY IMPLEMENTING ENTITY</t>
  </si>
  <si>
    <t>Cumulative Disbursements</t>
  </si>
  <si>
    <t>Note for LFAs: This page should be completed by the PR if (1) this is a split disbursement (i.e. disbursement going to more than one recipient) or (2) if there have been changes to the bank details since the previous disbursement.  The amounts and bank details below are displayed as entered by the PR.  If any of this information is incorrect, please correct them by overwriting with correct information.</t>
  </si>
  <si>
    <t>Cumulative Period</t>
  </si>
  <si>
    <t>A.  PR COMMENTS ON THE FULFILLMENT OF CONDITIONS PRECEDENT AND/OR SPECIAL CONDITIONS UNDER THE GRANT AGREEMENT</t>
  </si>
  <si>
    <t>B.  PR REVIEW OF PROGRESS ON IMPLEMENTATION OF OUTSTANDING MANAGEMENT ACTIONS FROM PREVIOUS DISBURSEMENTS</t>
  </si>
  <si>
    <t>C.  PR COMMENTS ON ANNUAL GRANT REPORTING REQUIREMENTS</t>
  </si>
  <si>
    <t>SECTION 3B: HIV/AIDS FINANCIAL REPORTING FORM</t>
  </si>
  <si>
    <t>Section 4:  Procurement and Supply Management</t>
  </si>
  <si>
    <t>Section 5: Cash Reconciliation and Disbursement Request</t>
  </si>
  <si>
    <t>1.  Period beginning date:</t>
  </si>
  <si>
    <t>4.  Cash "in transit" disbursed to the PR:</t>
  </si>
  <si>
    <t>5. Cash "in transit" disbursed to third parties by the Global Fund on behalf of the PR</t>
  </si>
  <si>
    <t>6.  PR's Disbursement Request to the Global Fund for the period immediately following the period covered by the Progress Update, plus additional period (cash buffer):</t>
  </si>
  <si>
    <t>7.  Does the PR's Disbursement Request include funds for health product procurement?</t>
  </si>
  <si>
    <t>8. Exchange Rate (used to translate local currency into grant currency)</t>
  </si>
  <si>
    <t>Section 6:  Overall Performance</t>
  </si>
  <si>
    <t>Section 7: Cash Request and Authorization</t>
  </si>
  <si>
    <t>7C:  Bank Account Details</t>
  </si>
  <si>
    <t>A.  PR &amp; LFA COMMENTS ON THE FULFILLMENT OF OUTSTANDING CONDITIONS PRECEDENT AND/OR SPECIAL CONDITIONS UNDER THE GRANT AGREEMENT</t>
  </si>
  <si>
    <t>B.  PR &amp; LFA REVIEW OF PROGRESS ON IMPLEMENTATION OF OUTSTANDING MANAGEMENT ACTIONS FROM PREVIOUS DISBURSEMENTS</t>
  </si>
  <si>
    <t>C.  PR &amp; LFA COMMENTS ON ANNUAL GRANT REPORTING REQUIREMENTS</t>
  </si>
  <si>
    <t>Section 3B: ENHANCED FINANCIAL REPORTING PERIOD</t>
  </si>
  <si>
    <t>1.  CHECKLIST</t>
  </si>
  <si>
    <t>2.  COMPLETION OF THE TEMPLATE</t>
  </si>
  <si>
    <t>3. VARIANCE ANALYSIS</t>
  </si>
  <si>
    <t>1b.  Value of Pharmaceuticals and Health Products in the PQR (6 categories only)</t>
  </si>
  <si>
    <r>
      <t xml:space="preserve">2. Based on best information available to the LFA, are there any risks of drug stockout </t>
    </r>
    <r>
      <rPr>
        <b/>
        <u val="single"/>
        <sz val="11"/>
        <rFont val="Arial"/>
        <family val="2"/>
      </rPr>
      <t>at the central level</t>
    </r>
    <r>
      <rPr>
        <b/>
        <sz val="11"/>
        <rFont val="Arial"/>
        <family val="2"/>
      </rPr>
      <t xml:space="preserve"> in the next period of implementation?  (If yes, please explain in comments box)
! </t>
    </r>
    <r>
      <rPr>
        <sz val="11"/>
        <rFont val="Arial"/>
        <family val="2"/>
      </rPr>
      <t>This section should be completed by the LFA based on best information on stock levels at the central level available to the LFA and should not require dedicated visits for on-site checks of stocks.</t>
    </r>
    <r>
      <rPr>
        <b/>
        <sz val="11"/>
        <rFont val="Arial"/>
        <family val="2"/>
      </rPr>
      <t xml:space="preserve">
</t>
    </r>
  </si>
  <si>
    <t>3.  PR comments on issues related to the procurement and supply management of pharmaceuticals and health products</t>
  </si>
  <si>
    <t>Section 4: LFA-verified Procurement and Supply Management Information</t>
  </si>
  <si>
    <t xml:space="preserve">LFA-specific section:  LFA Findings &amp; Recommendations  </t>
  </si>
  <si>
    <t>4. Cash "in transit" disbursed to the PR:</t>
  </si>
  <si>
    <t>5. Cash "in transit" disbursed to third parties by the Global Fund on behalf of the PR :</t>
  </si>
  <si>
    <t>6. Disbursement Request to the Global Fund for the period immediately following the period covered by the Progress Update, plus additional period (cash buffer):</t>
  </si>
  <si>
    <t xml:space="preserve">7C:  LFA-verified Bank Account Details </t>
  </si>
  <si>
    <r>
      <t xml:space="preserve">NB: Please ensure that section 7C Bank Details on the following page is completed, if (1) this is a split disbursement (i.e. disbursement going to more than one recipient) or (2) if there have been </t>
    </r>
    <r>
      <rPr>
        <b/>
        <u val="single"/>
        <sz val="12"/>
        <color indexed="12"/>
        <rFont val="Arial"/>
        <family val="2"/>
      </rPr>
      <t>changes</t>
    </r>
    <r>
      <rPr>
        <b/>
        <sz val="12"/>
        <color indexed="12"/>
        <rFont val="Arial"/>
        <family val="2"/>
      </rPr>
      <t xml:space="preserve"> to the bank details since the previous disbursement.</t>
    </r>
  </si>
  <si>
    <t>NB: Please ensure that section 7C Bank Details on the following page is completed  if (1) this is a split disbursement (i.e. disbursement going to more than one recipient) or (2) if there have been changes to the bank details since the previous disbursement.</t>
  </si>
  <si>
    <t>1.  Cash Balance: Beginning of period covered by Progress Update (line 10 from Cash Reconciliation section of the period covered  by the previous Progress Update):</t>
  </si>
  <si>
    <t>1.  Cash Balance: Beginning of period covered by Progress Update (line 10 from Cash Reconciliation section of the period covered by the previous Progress Update):</t>
  </si>
  <si>
    <t>7.  Total PR cash outflow during period covered by Progress Update (value entered in Section 3A "Total cash outflow"):</t>
  </si>
  <si>
    <t>B.  Programmatic Indicators</t>
  </si>
  <si>
    <t xml:space="preserve">Targets cumulative?
</t>
  </si>
  <si>
    <t>B. Programmatic Indicators</t>
  </si>
  <si>
    <t xml:space="preserve">1a.  Has the PR updated the Price Quality Reporting (PQR) with the required information on the pharmaceuticals and health products received during the period covered by this PU/DR’ (if applicable)?  (If health products procurement information has not been entered into the PQR, please explain why in comments box)    </t>
  </si>
  <si>
    <t>Value of  products received during reporting period</t>
  </si>
  <si>
    <t>Cumulative value of  products received since Jan 2011</t>
  </si>
  <si>
    <t>Cumulative value of products verified as correct by the LFA in the PQR since Jan 2011</t>
  </si>
  <si>
    <t>Note for LFAs: The information below is displayed as entered by the PR.  If any of this information is incorrect, please correct them by overwriting with correct information.</t>
  </si>
  <si>
    <t xml:space="preserve">Note: All programmatic indicators contained in the current Performance Framework should be listed, regardless of whether there are targets/results for the period covered by the Progress Update or whether the targets have been met in previous periods.  </t>
  </si>
  <si>
    <t>3. Cash Balance: End of period covered by Progress Update (number 10 from PR Cash Reconciliation sheet):</t>
  </si>
  <si>
    <t>3. Cash Balance: End of period covered by Progress Update (number 10 from LFA or PR Cash Reconciliation sheet):</t>
  </si>
  <si>
    <t>A1</t>
  </si>
  <si>
    <t>A2</t>
  </si>
  <si>
    <t>B1</t>
  </si>
  <si>
    <t xml:space="preserve">B2 </t>
  </si>
  <si>
    <t>C</t>
  </si>
  <si>
    <t>Exceeding expectations</t>
  </si>
  <si>
    <t>Meeting expectations</t>
  </si>
  <si>
    <t>Performance rating</t>
  </si>
  <si>
    <t>Range for cumulative disbursement amount (after the currently recommended disbursement)</t>
  </si>
  <si>
    <t>Above 95% of cumulative budget through the next reporting period</t>
  </si>
  <si>
    <t>Between 85-105% of cumulative budget through the next reporting period</t>
  </si>
  <si>
    <t>Between 55-95% of cumulative budget through the next reporting period</t>
  </si>
  <si>
    <t>Between 25-65% of cumulative budget through the next reporting period</t>
  </si>
  <si>
    <t>Below 35% of cumulative budget through the next reporting period</t>
  </si>
  <si>
    <t>Is the recommended disbursement within the range?</t>
  </si>
  <si>
    <t>Inadequate but potential demonstrated</t>
  </si>
  <si>
    <t>Adequate</t>
  </si>
  <si>
    <t>Unacceptable</t>
  </si>
  <si>
    <t xml:space="preserve">Select </t>
  </si>
  <si>
    <r>
      <t xml:space="preserve">  (cash "buffer") beginning date</t>
    </r>
    <r>
      <rPr>
        <sz val="11"/>
        <rFont val="Arial"/>
        <family val="2"/>
      </rPr>
      <t>:</t>
    </r>
  </si>
  <si>
    <t>(cash "buffer") beginning date</t>
  </si>
  <si>
    <t>(2) When the additional (cash "buffer" ) period is 1 or 2months, the approved budget and forecasted amounts should be calculated as prorated values for the period following the regular buffer period.</t>
  </si>
  <si>
    <r>
      <t>cash "buffer" agreed with FPM</t>
    </r>
    <r>
      <rPr>
        <b/>
        <sz val="11"/>
        <rFont val="Arial"/>
        <family val="2"/>
      </rPr>
      <t xml:space="preserve"> (2)</t>
    </r>
  </si>
  <si>
    <r>
      <t>Cumulative disbursed amount to date</t>
    </r>
    <r>
      <rPr>
        <b/>
        <sz val="11"/>
        <color indexed="8"/>
        <rFont val="Arial"/>
        <family val="2"/>
      </rPr>
      <t xml:space="preserve"> (*)</t>
    </r>
  </si>
  <si>
    <r>
      <t xml:space="preserve"> </t>
    </r>
    <r>
      <rPr>
        <b/>
        <sz val="11"/>
        <rFont val="Arial"/>
        <family val="2"/>
      </rPr>
      <t>(*)</t>
    </r>
    <r>
      <rPr>
        <sz val="11"/>
        <rFont val="Arial"/>
        <family val="2"/>
      </rPr>
      <t xml:space="preserve">This data can be obtained from the "Disbursements in detail report (PDF)" (http://www.theglobalfund.org/documents/disbursementdetails.pdf) </t>
    </r>
  </si>
  <si>
    <t>A. DISBURSEMENT RECOMMENDATION</t>
  </si>
  <si>
    <t>B.  VERIFICATIONS</t>
  </si>
  <si>
    <t>Current budget forecasts of the Principal Recipient for the next disbursement period plus buffer period have been reviewed for reasonableness</t>
  </si>
  <si>
    <t>2a. Cash buffer period (by default)</t>
  </si>
  <si>
    <t>Cumulative budget through the next period of implementation (including the buffer)</t>
  </si>
  <si>
    <t>Cumulative disbursed after recommended disbursement (including the buffer)</t>
  </si>
  <si>
    <t>Indicative disbursement ranges by performance rating (included as a reference)</t>
  </si>
  <si>
    <t>3.  Rationale for the LFA's disbursement recommendation (if resulting in cumulative disbursement outside the indicative ranges):</t>
  </si>
  <si>
    <t>(2) When the additional (cash "buffer" ) period is 1 or 2 months, the approved budget and forecasted amounts should be calculated as prorated values for the period following the regular buffer period.</t>
  </si>
  <si>
    <t>LFA_Findings &amp; Recommendations</t>
  </si>
  <si>
    <r>
      <t>!</t>
    </r>
    <r>
      <rPr>
        <sz val="13"/>
        <rFont val="Arial"/>
        <family val="2"/>
      </rPr>
      <t xml:space="preserve"> This table should contain a full text of the CP and/or other special conditions due for fulfilment during this period or outstanding from previous periods.</t>
    </r>
  </si>
  <si>
    <r>
      <t xml:space="preserve">! </t>
    </r>
    <r>
      <rPr>
        <sz val="13"/>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</si>
  <si>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t>M&amp;E Systems Strengthening Assessment</t>
  </si>
  <si>
    <r>
      <t xml:space="preserve">2b.  Additional "buffer" (discretionary, select only if there is a prior agreement with the FPM) </t>
    </r>
    <r>
      <rPr>
        <b/>
        <sz val="11"/>
        <rFont val="Arial"/>
        <family val="2"/>
      </rPr>
      <t>(1)</t>
    </r>
  </si>
  <si>
    <t>(1) Upon agreement with the FPM, additional Cash buffer can be requested if the PU/DR report contains a completed EFR report or a completed Annex on SR financials, requested by the Secretariat, or if there are any additional GF-specific requirements that cannot be delivered within 45 days.  However such requests may or may not be satisfied based on the review of the current PUDR</t>
  </si>
  <si>
    <t>Indicator rating</t>
  </si>
  <si>
    <t>Any major management issues resulting in downgrade?</t>
  </si>
  <si>
    <t>Overall Grant Rating</t>
  </si>
  <si>
    <t>A.  Overall Evaluation and Rating of Grant Performance (including a summary of how financial performance is linked to programmatic achievements)</t>
  </si>
  <si>
    <r>
      <t xml:space="preserve">! </t>
    </r>
    <r>
      <rPr>
        <sz val="11"/>
        <rFont val="Arial"/>
        <family val="2"/>
      </rPr>
      <t xml:space="preserve"> The evaluation should be undertaken by taking into account programmatic achievements, financial performance and program issues in various functional areas (M&amp;E, Finance, Procurement, and Program Management, including management of sub-recipients).  See Guidelines for more detailed guidance on the completion of this section.</t>
    </r>
    <r>
      <rPr>
        <sz val="11"/>
        <color indexed="53"/>
        <rFont val="Arial"/>
        <family val="2"/>
      </rPr>
      <t xml:space="preserve">
</t>
    </r>
    <r>
      <rPr>
        <b/>
        <sz val="11"/>
        <color indexed="12"/>
        <rFont val="Arial"/>
        <family val="2"/>
      </rPr>
      <t>!</t>
    </r>
    <r>
      <rPr>
        <sz val="11"/>
        <color indexed="53"/>
        <rFont val="Arial"/>
        <family val="2"/>
      </rPr>
      <t xml:space="preserve"> </t>
    </r>
    <r>
      <rPr>
        <sz val="11"/>
        <rFont val="Arial"/>
        <family val="2"/>
      </rPr>
      <t xml:space="preserve"> For RCC grants, this section should cover the period from the RCC start date through the end date of the current Progress Update period.                                                                                                                                          </t>
    </r>
    <r>
      <rPr>
        <b/>
        <sz val="11"/>
        <color indexed="12"/>
        <rFont val="Arial"/>
        <family val="2"/>
      </rPr>
      <t>!</t>
    </r>
    <r>
      <rPr>
        <b/>
        <sz val="11"/>
        <rFont val="Arial"/>
        <family val="2"/>
      </rPr>
      <t xml:space="preserve"> </t>
    </r>
    <r>
      <rPr>
        <sz val="11"/>
        <rFont val="Arial"/>
        <family val="2"/>
      </rPr>
      <t>For guidance on the methodology for rating overall performance, refer to Annex 2 of Guidelines.</t>
    </r>
  </si>
  <si>
    <t>Overall Rating</t>
  </si>
  <si>
    <t>D.  Summary of the LFA's approach used for verification of financial, programmatic and procurement data and Quality Assurance undertaken by the LFA</t>
  </si>
  <si>
    <r>
      <t xml:space="preserve">PR Bank details verified/corrected by LFA
</t>
    </r>
  </si>
  <si>
    <t>% range</t>
  </si>
  <si>
    <t>TB Detection</t>
  </si>
  <si>
    <t>TB Treatment</t>
  </si>
  <si>
    <t>Prevention: Behavioral Change Communication - Mass Media</t>
  </si>
  <si>
    <t>Prevention: Behavioral Change Communication - Community Outreach</t>
  </si>
  <si>
    <t>Ministry Health (MoH)</t>
  </si>
  <si>
    <t>Other Multilateral Organization</t>
  </si>
  <si>
    <t>Health System Strengthening (HSS)</t>
  </si>
  <si>
    <t>Prevention: Insecticite-treated nets (ITNs)</t>
  </si>
  <si>
    <t>Prevention: Malaria in pregnancy</t>
  </si>
  <si>
    <t>Prevention: Other - specify</t>
  </si>
  <si>
    <t>Treatment: Prompt, effective antimalatial treatment</t>
  </si>
  <si>
    <t>Health System Strengthening</t>
  </si>
  <si>
    <t>Standardized treatment, pation support and patient charter</t>
  </si>
  <si>
    <t>Procurement and Supply management</t>
  </si>
  <si>
    <t>High-risk groups</t>
  </si>
  <si>
    <t>8.  Exchange Rate (used to translate local currency into grant currency)</t>
  </si>
  <si>
    <t xml:space="preserve">Name of local currency, date and source of the exchange rate, and other comments (if appropriate) </t>
  </si>
  <si>
    <t>Name of local currency and LFA comments on the exchange rates used by the PR</t>
  </si>
  <si>
    <t>Current Period</t>
  </si>
  <si>
    <t>The PR expenditure in Table C is consistent with PR expenditure for the same period as provided in the Progress Updates/Disbursements Request (PU/DR).</t>
  </si>
  <si>
    <t xml:space="preserve">The total expenditure is supported by appropriate documentation ( PR expenditure reports, bank reconciliations, SR expenditure reports to PR etc.) or reasonable assumptions. </t>
  </si>
  <si>
    <t>LFA Comments on the PR's overall verification efforts of SR expenditure and the explanations of variance provided</t>
  </si>
  <si>
    <r>
      <rPr>
        <b/>
        <sz val="12"/>
        <rFont val="Arial"/>
        <family val="2"/>
      </rPr>
      <t>*</t>
    </r>
    <r>
      <rPr>
        <b/>
        <sz val="11"/>
        <rFont val="Arial"/>
        <family val="2"/>
      </rPr>
      <t xml:space="preserve"> Indicator No.</t>
    </r>
  </si>
  <si>
    <r>
      <t>TO BE COMPLETED ONLY</t>
    </r>
    <r>
      <rPr>
        <b/>
        <i/>
        <u val="single"/>
        <sz val="10"/>
        <rFont val="Arial"/>
        <family val="2"/>
      </rPr>
      <t xml:space="preserve"> ONCE</t>
    </r>
    <r>
      <rPr>
        <b/>
        <i/>
        <sz val="10"/>
        <rFont val="Arial"/>
        <family val="2"/>
      </rPr>
      <t xml:space="preserve"> A YEAR EXCEPT AT MONTH 18 FOR PURPOSES OF PHASE 2 REVIEW</t>
    </r>
  </si>
  <si>
    <r>
      <t xml:space="preserve">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b/>
        <sz val="11"/>
        <rFont val="Arial"/>
        <family val="2"/>
      </rPr>
      <t xml:space="preserve">! </t>
    </r>
    <r>
      <rPr>
        <sz val="11"/>
        <rFont val="Arial"/>
        <family val="2"/>
      </rPr>
      <t>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</si>
  <si>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</si>
  <si>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Value of products entered by the PR and verified as correct by the LFA in the PQR during reporting period</t>
  </si>
  <si>
    <r>
      <t>LFA's explanation of any significant variance between forecasted amounts and amounts as originally budgeted.</t>
    </r>
    <r>
      <rPr>
        <sz val="11"/>
        <rFont val="Arial"/>
        <family val="2"/>
      </rPr>
      <t xml:space="preserve">
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i/>
        <sz val="11"/>
        <rFont val="Arial"/>
        <family val="2"/>
      </rPr>
      <t xml:space="preserve">
</t>
    </r>
    <r>
      <rPr>
        <b/>
        <sz val="11"/>
        <rFont val="Arial"/>
        <family val="2"/>
      </rPr>
      <t>!</t>
    </r>
    <r>
      <rPr>
        <sz val="11"/>
        <rFont val="Arial"/>
        <family val="2"/>
      </rPr>
      <t xml:space="preserve"> 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</si>
  <si>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</si>
  <si>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 Where the number of SRs is significant (over 10), SRs with small budgets (less than $50,000 or EUR equivalent cumulative each) do not need to be reported separately and the figures can be aggregated in a group called "Other Minor SRs"</t>
  </si>
  <si>
    <r>
      <rPr>
        <b/>
        <sz val="13"/>
        <color indexed="12"/>
        <rFont val="Arial"/>
        <family val="2"/>
      </rPr>
      <t>!</t>
    </r>
    <r>
      <rPr>
        <sz val="13"/>
        <rFont val="Arial"/>
        <family val="2"/>
      </rPr>
      <t xml:space="preserve"> If a Condition Precedent that was previously fulfilled is re-opened due to new circumstances, and the issue addressed by this condition is considered critical, the issue should be disclosed by the LFA in the Section 4 LFA Findings and Recommendations.  At the discretion of the Fund Portfolio Manager, the issue may be followed up through the management actions assigned by the Global Fund to the PR.</t>
    </r>
  </si>
  <si>
    <r>
      <rPr>
        <b/>
        <sz val="14"/>
        <color indexed="12"/>
        <rFont val="Arial"/>
        <family val="2"/>
      </rPr>
      <t>!</t>
    </r>
    <r>
      <rPr>
        <sz val="14"/>
        <rFont val="Arial"/>
        <family val="2"/>
      </rPr>
      <t xml:space="preserve"> Based on the information provided in the previous sections and your understanding of the grant, please summarise any </t>
    </r>
    <r>
      <rPr>
        <u val="single"/>
        <sz val="14"/>
        <rFont val="Arial"/>
        <family val="2"/>
      </rPr>
      <t>important</t>
    </r>
    <r>
      <rPr>
        <sz val="14"/>
        <rFont val="Arial"/>
        <family val="2"/>
      </rPr>
      <t xml:space="preserve"> management issues, proposing a recommendation for each.
</t>
    </r>
    <r>
      <rPr>
        <b/>
        <sz val="14"/>
        <color indexed="12"/>
        <rFont val="Arial"/>
        <family val="2"/>
      </rPr>
      <t xml:space="preserve">NB: an issue is considered as 'important' if it impacts or is likely to impact program implementation and results.  </t>
    </r>
    <r>
      <rPr>
        <b/>
        <sz val="14"/>
        <rFont val="Arial"/>
        <family val="2"/>
      </rPr>
      <t xml:space="preserve">  </t>
    </r>
    <r>
      <rPr>
        <sz val="14"/>
        <rFont val="Arial"/>
        <family val="2"/>
      </rPr>
      <t xml:space="preserve">                                                                                                                                                                                                      </t>
    </r>
    <r>
      <rPr>
        <sz val="14"/>
        <color indexed="12"/>
        <rFont val="Arial"/>
        <family val="2"/>
      </rPr>
      <t xml:space="preserve">! </t>
    </r>
    <r>
      <rPr>
        <sz val="14"/>
        <rFont val="Arial"/>
        <family val="2"/>
      </rPr>
      <t>Instead of repeating detailed descriptions of issues covered in other sections, it is acceptable to state the issue and reference the section containing the details.</t>
    </r>
  </si>
  <si>
    <t>On-going Progress Update and Disbursement Request and LFA On-going Progress Review and Disbursement Recommendation</t>
  </si>
  <si>
    <t xml:space="preserve">In completing this report, please refer  to the detailed "Guidelines for completing the
PR “ongoing progress update and disbursement request”, and LFA “ongoing progress review and disbursement recommendation”
</t>
  </si>
  <si>
    <r>
      <t>*</t>
    </r>
    <r>
      <rPr>
        <b/>
        <sz val="11"/>
        <rFont val="Arial"/>
        <family val="2"/>
      </rPr>
      <t xml:space="preserve"> Indicator No. should correspond to the indicator number listed in the approved Performance Framework of the grant (1.1, 1.2, etc.)</t>
    </r>
  </si>
  <si>
    <r>
      <rPr>
        <b/>
        <sz val="12"/>
        <color indexed="12"/>
        <rFont val="Arial"/>
        <family val="2"/>
      </rPr>
      <t>!</t>
    </r>
    <r>
      <rPr>
        <sz val="12"/>
        <rFont val="Arial"/>
        <family val="2"/>
      </rPr>
      <t xml:space="preserve"> Please include in this table the CP number as per Grant Agreement and full text of CPs and/or other special conditions due for fulfilment during this period </t>
    </r>
    <r>
      <rPr>
        <u val="single"/>
        <sz val="12"/>
        <rFont val="Arial"/>
        <family val="2"/>
      </rPr>
      <t>or</t>
    </r>
    <r>
      <rPr>
        <sz val="12"/>
        <rFont val="Arial"/>
        <family val="2"/>
      </rPr>
      <t xml:space="preserve"> outstanding from previous periods. 
</t>
    </r>
    <r>
      <rPr>
        <b/>
        <sz val="12"/>
        <color indexed="12"/>
        <rFont val="Arial"/>
        <family val="2"/>
      </rPr>
      <t>!</t>
    </r>
    <r>
      <rPr>
        <sz val="12"/>
        <color indexed="12"/>
        <rFont val="Arial"/>
        <family val="2"/>
      </rPr>
      <t xml:space="preserve"> </t>
    </r>
    <r>
      <rPr>
        <sz val="12"/>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</si>
  <si>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r>
      <t>!</t>
    </r>
    <r>
      <rPr>
        <sz val="12"/>
        <rFont val="Arial"/>
        <family val="2"/>
      </rPr>
      <t xml:space="preserve"> Please list all issues raised in the last Management Letter from the Global Fund or outstanding from previous Management Letters, and comment on the progress. Please include the date of the management letter and the item number.</t>
    </r>
  </si>
  <si>
    <r>
      <t xml:space="preserve">1a.  Have you updated the Price Quality Reporting (PQR) with the required information on the pharmaceuticals and health products received during the period covered by this PU/DR’ (if applicable)?  If health products procurement information has not been entered into the PQR, please explain why.
     </t>
    </r>
    <r>
      <rPr>
        <b/>
        <sz val="11"/>
        <color indexed="12"/>
        <rFont val="Arial"/>
        <family val="2"/>
      </rPr>
      <t>!</t>
    </r>
    <r>
      <rPr>
        <sz val="11"/>
        <rFont val="Arial"/>
        <family val="2"/>
      </rPr>
      <t xml:space="preserve">  For further guidance on PQR data entry, please refer to the guidelines.</t>
    </r>
  </si>
  <si>
    <r>
      <t xml:space="preserve">2.  Based on the most up-to-date stock situation, are there any risks of stockouts of key pharmaceuticals &amp; health products </t>
    </r>
    <r>
      <rPr>
        <b/>
        <u val="single"/>
        <sz val="11"/>
        <rFont val="Arial"/>
        <family val="2"/>
      </rPr>
      <t>at the central level</t>
    </r>
    <r>
      <rPr>
        <b/>
        <sz val="11"/>
        <rFont val="Arial"/>
        <family val="2"/>
      </rPr>
      <t xml:space="preserve"> in the next period of implementation?  If yes, please comment.</t>
    </r>
  </si>
  <si>
    <r>
      <t>!</t>
    </r>
    <r>
      <rPr>
        <sz val="11"/>
        <rFont val="Arial"/>
        <family val="2"/>
      </rPr>
      <t xml:space="preserve"> An explanation must be provided if there have been any adjustments.</t>
    </r>
  </si>
  <si>
    <t>(1) Additional Cash buffer can be requested if the next PU/DR report will contain a completed EFR report or a completed Annex on SR financials, requested by the Secretariat, or if there are any additional GF-specific requirements that cannot be delivered within 45 days. An agreement in principal from the FPM should be obtained prior to requesting an additional cash buffer.</t>
  </si>
  <si>
    <r>
      <t xml:space="preserve">! </t>
    </r>
    <r>
      <rPr>
        <sz val="11"/>
        <color indexed="53"/>
        <rFont val="Arial"/>
        <family val="2"/>
      </rPr>
      <t xml:space="preserve"> </t>
    </r>
    <r>
      <rPr>
        <sz val="11"/>
        <rFont val="Arial"/>
        <family val="2"/>
      </rPr>
      <t>The self-evaluation should be undertaken by taking into account programmatic achievements, financial performance and program issues in various functional areas (M&amp;E, Finance, Procurement, and Program Management, including management of sub-recipients).  See Guidelines for more detailed guidance.</t>
    </r>
  </si>
  <si>
    <t>Cumulative Budget through period of this Progress Update*</t>
  </si>
  <si>
    <t>Cumulative Disbursed through period of this Progress Update*</t>
  </si>
  <si>
    <t>Cash balance at the end of the period covered by this Progress Update</t>
  </si>
  <si>
    <t>See guidance on SSUF content and format in the guidelines.</t>
  </si>
  <si>
    <r>
      <t>!</t>
    </r>
    <r>
      <rPr>
        <sz val="13"/>
        <rFont val="Arial"/>
        <family val="2"/>
      </rPr>
      <t xml:space="preserve"> This table should contain all issues raised in the last Management Letter from the Global Fund or outstanding from previous Management Letters, and comment on the progress.</t>
    </r>
  </si>
  <si>
    <r>
      <t>(!)</t>
    </r>
    <r>
      <rPr>
        <sz val="11"/>
        <rFont val="Arial"/>
        <family val="2"/>
      </rPr>
      <t xml:space="preserve"> This table is included in the PU/DR form with the aim to improve completeness of information in the PQR system and not for comparing PQR amounts vis-à-vis expenditure per se. NB: PQR and expenditure amounts on health products may not be equal due to a timelag between payments and delivery of pharmaceuticals/health products.
</t>
    </r>
    <r>
      <rPr>
        <b/>
        <sz val="11"/>
        <color indexed="12"/>
        <rFont val="Arial"/>
        <family val="2"/>
      </rPr>
      <t>(!)</t>
    </r>
    <r>
      <rPr>
        <sz val="11"/>
        <rFont val="Arial"/>
        <family val="2"/>
      </rPr>
      <t xml:space="preserve">  For further guidance on PQR data entry, please refer to the guidelines.</t>
    </r>
  </si>
  <si>
    <t xml:space="preserve">During the lifetime of a grant, the Global Fund periodically disburses funds to the Principal Recipient (PR) based on demonstrated program performance and financial needs for the following period of implementation. 
The PR’s ongoing progress update and disbursement request (PU/DR) is both a progress report on the latest completed period of program implementation and a request for funds for the following period of implementation. Its purpose is to provide an update of the programmatic and financial progress of a Global Fund-financed grant, as well as an update on fulfillment of conditions precedent, management actions and other requirements. The PU/DR, alongside the Local Fund Agent (LFA) ongoing progress review and disbursement recommendation (short-form: LFA-verified PU/DR), forms the basis for the Global Fund’s disbursement decision by linking historical and expected program performance with the level of financing to be provided to the PR.
One Excel file contains both the PR’s PU/DR and the LFA-verified PU/DR. The PR should only complete the worksheets of the file pertaining to the PU/DR (the worksheet tabs color-coded in green), whereas the LFA should complete the worksheets of the file pertaining to the LFA-verified PU/DR (the worksheet tabs color-coded in blue). The Excel file also includes a reference checklist of supporting documents for the PU/DR review (the worksheet tab color-coded in yellow). This checklist is included for information and not for completion. The PU/DR should be completed by the PR of a Global Fund grant for every period in which a progress update is required, usually either on a quarterly, semiannual or annual basis, regardless of whether or not a disbursement is being requested. Once a year, the PR is expected to submit the Enhanced Financial Report (EFR) as part of the PU/DR (there is a dedicated tab for EFR in the Excel file). 
The PR is required to submit the PU/DR to the LFA within 45 calendar days from the closing date of the relevant progress update period when the report does not contain the EFR (as indicated in the performance framework of Annex A of the grant agreement) and within 60 calendar days when the report contains the EFR (once a year). 
The LFA should complete and submit a signed copy of the LFA-verified PU/DR to the Global Fund within ten working days after receiving the final signed version of the PU/DR from the PR and within 13 working days when the PU/DR report contains the EFR (once a year), unless agreed otherwise with the FPM (The LFA does not need to submit original/hard copies of each PU/DR reports. However, these documents should be available at the LFA’s offices for any audit/reviews. Also, the LFA should be ready at all times to submit these originals to the Secretariat upon request).  In this report the LFA should provide an analysis and comments based on verification of the PR-reported information, document grant risks and recommendations for improving program implementation, and finally, provide a performance rating to the grant and disbursement recommendation for the Global Fund’s consideration.  In defining the performance rating and recommending a disbursement amount, the LFA should use the Grant Rating Methodology of the Global Fund (as described in Annex 2 and communicated at various regional meetings and LFA training events) along with the Excel version of the Grant Rating Tool (to be provided to LFAs) to support the calculation of Indicator Rating.  
</t>
  </si>
  <si>
    <t>! A Statement of Sources and Uses of Funds (SSUF) is to be provided by PR along with the PUDR form</t>
  </si>
  <si>
    <r>
      <rPr>
        <b/>
        <sz val="16"/>
        <color indexed="12"/>
        <rFont val="Arial"/>
        <family val="2"/>
      </rPr>
      <t xml:space="preserve">Annex to PU/DR - LFA-reviewed Sub-recipient financial information </t>
    </r>
    <r>
      <rPr>
        <b/>
        <sz val="14"/>
        <color indexed="12"/>
        <rFont val="Arial"/>
        <family val="2"/>
      </rPr>
      <t xml:space="preserve">
! Completion of this table by the PR and verification by the LFA are </t>
    </r>
    <r>
      <rPr>
        <b/>
        <u val="single"/>
        <sz val="14"/>
        <color indexed="12"/>
        <rFont val="Arial"/>
        <family val="2"/>
      </rPr>
      <t>discretionary</t>
    </r>
    <r>
      <rPr>
        <b/>
        <sz val="14"/>
        <color indexed="12"/>
        <rFont val="Arial"/>
        <family val="2"/>
      </rPr>
      <t>, and should be done upon the Secretariat's request.</t>
    </r>
  </si>
  <si>
    <t>Cumulative Actual Expenditure through period covered by this Progress Update</t>
  </si>
  <si>
    <t>NB: The LFA should sign a printed version of the verified PU/DR and send it to the Secretariat as a pdf file by email, or include an electronic signature in the Excel file to be submitted to the Global Fund.</t>
  </si>
  <si>
    <t>Prevention: Behavioral Change Communication - Mass media</t>
  </si>
  <si>
    <t>Prevention: Behavioral Change Communication - community outreach</t>
  </si>
  <si>
    <t xml:space="preserve">Prevention: Counseling and Testing </t>
  </si>
  <si>
    <t>Supportive environment: Program management and administration</t>
  </si>
  <si>
    <t>HSS: Other, specify</t>
  </si>
  <si>
    <t>Prevention:  Behavioral Change Communication - Mass media</t>
  </si>
  <si>
    <t>Prevention:  Behavioral Change Communication - community outreach</t>
  </si>
  <si>
    <t>Other:Specify</t>
  </si>
  <si>
    <t>Montenegro</t>
  </si>
  <si>
    <t>HIV/AIDS</t>
  </si>
  <si>
    <t>MNT-910-G03-H</t>
  </si>
  <si>
    <t>EUR</t>
  </si>
  <si>
    <t>Semester</t>
  </si>
  <si>
    <t>Annual</t>
  </si>
  <si>
    <t>EURO</t>
  </si>
  <si>
    <t>To prevent HIV transmission among most-at-risk population</t>
  </si>
  <si>
    <t>To improve quality of care and support to PLHIV</t>
  </si>
  <si>
    <t xml:space="preserve">To Create Supportive Environment for HIV prevention and Care </t>
  </si>
  <si>
    <t>To strengthen the HIV surveillance system among most-at-risk populations</t>
  </si>
  <si>
    <t xml:space="preserve">To increase capacity and coordination of a focused response to HIV </t>
  </si>
  <si>
    <t>Programme management costs</t>
  </si>
  <si>
    <t>SR</t>
  </si>
  <si>
    <t>UNDP Montenegro</t>
  </si>
  <si>
    <t>Institute for public Health</t>
  </si>
  <si>
    <t>Clinic for Infectious diesises</t>
  </si>
  <si>
    <t>Primary Health Care Centre Podgorica</t>
  </si>
  <si>
    <t>Bureau For Education</t>
  </si>
  <si>
    <t>CAZAS</t>
  </si>
  <si>
    <t>Juventas</t>
  </si>
  <si>
    <t>Montevita</t>
  </si>
  <si>
    <t>SOS</t>
  </si>
  <si>
    <t>Zastita</t>
  </si>
  <si>
    <t>Primary Health Care Centre Kotor</t>
  </si>
  <si>
    <t>State texybook publish Agency</t>
  </si>
  <si>
    <t>Assoc. of Private Dentist-Mont</t>
  </si>
  <si>
    <t>Montenegrin HIV Foundation</t>
  </si>
  <si>
    <t>NVO Mladi I Zdravlje</t>
  </si>
  <si>
    <t>NVO Otvori Srce</t>
  </si>
  <si>
    <t>Clinic for Infectious
 diseases</t>
  </si>
  <si>
    <t>Primary Health Care
 Centre Podgorica</t>
  </si>
  <si>
    <t>Primary Health 
Care Centre Kotor</t>
  </si>
  <si>
    <t>State textbook 
publish Agency</t>
  </si>
  <si>
    <t>Crnogorska HIV 
Fondacija</t>
  </si>
  <si>
    <t>NVO MLADI I 
ZDRAVLJE</t>
  </si>
  <si>
    <t>Udruženje privatnih 
doktora stomatologije</t>
  </si>
  <si>
    <t>Impact</t>
  </si>
  <si>
    <t>HIV prevalence among IDUs</t>
  </si>
  <si>
    <t>0.4  %</t>
  </si>
  <si>
    <t>2014</t>
  </si>
  <si>
    <t>&lt;1%</t>
  </si>
  <si>
    <t>14/08/2014</t>
  </si>
  <si>
    <t xml:space="preserve">Numerator: Number of IDUs who test positive for HIV - 1
Denominator: Number of IDUs tested for HIV - 355
Results from the BSS survey conducted by Institute of Public Health with 355 participants (RDS, 2011). </t>
  </si>
  <si>
    <t>HIV prevalence among MSM</t>
  </si>
  <si>
    <t>N/A</t>
  </si>
  <si>
    <t>&lt;5%</t>
  </si>
  <si>
    <t xml:space="preserve">Numerator: Number of MSM who test positive for HIV - 5
Denominator: Number of MSM tested for HIV - 111
Results from the BSS survey conducted by Institute of Public Health with 111 participants (snowball sampling methodology, 2011). </t>
  </si>
  <si>
    <t>HIV prevalence among SWs</t>
  </si>
  <si>
    <t>0.76 %</t>
  </si>
  <si>
    <t>2012</t>
  </si>
  <si>
    <t>14/08/2012</t>
  </si>
  <si>
    <t xml:space="preserve">BBS survey conducted by  Institute of Public Health (200 participants, snow ball sampling, 2012).  Numerator: 0, Denominator 200 SWs. There was no HIV positive survey participants. </t>
  </si>
  <si>
    <t>HIV prevalence among merchant marines</t>
  </si>
  <si>
    <t>1.54 %</t>
  </si>
  <si>
    <t>2013</t>
  </si>
  <si>
    <t>14/08/2013</t>
  </si>
  <si>
    <t xml:space="preserve">HIV prevalence among RAE population </t>
  </si>
  <si>
    <t>Outcome</t>
  </si>
  <si>
    <t xml:space="preserve">% of IDUs reporting the use of sterile injecting equipment the last time they injected </t>
  </si>
  <si>
    <t>89.2 %</t>
  </si>
  <si>
    <t>2011</t>
  </si>
  <si>
    <t>14/08/2011</t>
  </si>
  <si>
    <t>Numerator: Number of respondents who reported using the sterile injecting equipment the last time they injected drugs - 338
Denominator: Number of respondents who reported having injected drugs in the last month - 350 
Results from the BSS survey conducted by Institute of Public Health with 355 participants (RDS)</t>
  </si>
  <si>
    <t>% of IDUs reporting the use of a condom the last time they had sexual intercourse</t>
  </si>
  <si>
    <t>41.1 %</t>
  </si>
  <si>
    <t xml:space="preserve">Numerator: Number of respondents who reported that a condom was used the last time they had sex - 144
Denominator: Number of respondents who reported having injected drugs and having had sexual intercourse in the last month - 344
Results from the BSS survey conducted by Institute of Public Health with 355 participants (RDS) comprising 5 seeds. Final analyzisi included 350 participants. </t>
  </si>
  <si>
    <t>% of MSM who used condom last time they had anal sex with the male partner</t>
  </si>
  <si>
    <t>% of sex workers reporting use of a condom with their most recent client in the last month</t>
  </si>
  <si>
    <t>72.3 %</t>
  </si>
  <si>
    <t>77.5%</t>
  </si>
  <si>
    <t xml:space="preserve"> BBS survey conducted by  Institute of Public Health (200 participants, snow ball sampling, 2012).   Numerator: 155, denominator 200 SWs.  </t>
  </si>
  <si>
    <t>% of merchant marines reporting the use of a condom the last time they had sexual intercourse with non-regular partner</t>
  </si>
  <si>
    <t>79.5 %</t>
  </si>
  <si>
    <t>% of RAE youth correctly identifying ways of preventing the sexual transmission of HIV</t>
  </si>
  <si>
    <t>Number of IDUs reached by HIV prevention services</t>
  </si>
  <si>
    <t>N-not cumulative</t>
  </si>
  <si>
    <t>Yes - Top 10</t>
  </si>
  <si>
    <t>309 IDUs reached in drop in center in Podgorica run by NGO Juventas, 320 IDUs reached through outreach work implemented by NGO CAZAS, 101 in drop in center in Bar and 168 in drop in center Podgorica run by NGO CAZAS. In total 896 unique clients were reached.</t>
  </si>
  <si>
    <t>Number of IDUs on opoid substitution therapy</t>
  </si>
  <si>
    <t>Y-cumulative annually</t>
  </si>
  <si>
    <t>75 clients were recorder in MMT centre in Podgorica, 57 clients in MMT center Kotor and 14 clients in MMT centre Berane. 4 clients were overlapping in Podgorica and Kotor and as such removed from the final figure.</t>
  </si>
  <si>
    <t>Number of MSM reached by HIV prevention services</t>
  </si>
  <si>
    <t>72 unique clients were reached through drop in center and 291 uniques clients reached through outreach work - in total 312 unique clients (implemented by NGO Juventas)</t>
  </si>
  <si>
    <t>Number of FSWs reached by HIV prevention services</t>
  </si>
  <si>
    <t>119 FSWs were reached by the NGO Juventas, 70 FSWs in drop in center and 50 FSWs through outreach work.</t>
  </si>
  <si>
    <t>Number of merchant marines reached by HIV prevention services</t>
  </si>
  <si>
    <t>368 persons were covered through Councelling centre for merchant marines within PHC Centre Kotor and 562 through outreach work implemented by NGO "Zastita".</t>
  </si>
  <si>
    <t>Number of Roma youth reached by HIV prevention services</t>
  </si>
  <si>
    <t xml:space="preserve">RAE outreach has been implemented by NGO CAZAS by trained  RAE peer educators. </t>
  </si>
  <si>
    <t>Number of prisoners reached by HIV education/counselling services</t>
  </si>
  <si>
    <t>99 prisoners were reached with the HIV prevention activities in prison.</t>
  </si>
  <si>
    <t>Number of PLHIV that received psychosocial support</t>
  </si>
  <si>
    <t xml:space="preserve">39 PLHIV were reached through Montenegrin HIV Foundation, while  47 were reached through VCT Centre within IPH. In total 63 unique PLHIV were covered with the psyhosocial services during the July-Dec 2012 period. </t>
  </si>
  <si>
    <t>1,2,3,4,5</t>
  </si>
  <si>
    <t>Number of health and non-health staff trained in different aspects of HIV response</t>
  </si>
  <si>
    <t xml:space="preserve">20 (12 H+8 NH) professionals trained in Population Size Estimates of MARPs, 4 (3H+1NH) trained in Population Size Estimates of Most at Risk Populations in Zagreb, 10 media representatives (NH) trained in Gender, HIV and media,  18 (4 H+14NH) trained in Gender and HIV response, 10 (9 H + 1NH) trained in Methods and techniques of trainings, 13 PLHIV trained in ARV literacy, 15 health professionals trained in  basic VCT and STIs +  15 health professionals trained in advanced VCT and STIs training and 18 prison staff trained in HIV prevention in prison setting. Almost all of the trainings reported were delayed trainings from the Phase I, whith exception of VCT and PLHIV training. </t>
  </si>
  <si>
    <t xml:space="preserve">Financial performance
Financial delivery for the Q9Q10 period was 97.2%, while the overall delivery from the beginning of the Grant was 95.54%. Some of the funds aimed for the activities planned for the Q9Q10 period were committed (procurement of condoms, urine tests, lubricants and needles and syringes) while some have been postponed due to late arrival of funds (17/12/2012) and consequently we were not able to contract the partners in such a short period and to organize those activities in less than two weeks. 
Phase II Grant Agreement was signed with a significant delay (14/11/2012). Although the extension of the Phase I was approved, there was no disbursement by the GF to PR of the funds for the Q9 - due to delay of certain activities (such as payment for the development of the National HIV IS) and certain amount of savings we succeeded to finance activities for the Q9. The contracts from the Y2 were amended for the Q9 period.
Lack of funds for Q10 could have jeopardized the entire program. In order to ensure the continuity of services under our project, UNDP GFATM Office in New York offered to our Unit to help overcoming the situation by advancing funds from their budget to our project in amount of 100,000 USD on an urgent basis as the Global Fund had delayed the approval of the Phase 2. As soon as the funds arrived we made the reimbursement to the UNDP GFATM Office in New York (19/12/2012).
With those funds we succeeded to finance the NGO implemented services, while with the GOs we agreed that they should continue the activities and that the expenses will be reimbursed as soon as the Grant is signed. 
</t>
  </si>
  <si>
    <t xml:space="preserve">Programmatic performance
Overall, the results of the program implementation could be considered as excellent considering that Phase II Grant Agreement was signed on Nov 14th, 2013, with 4 and a half months of delay while funds have been transferred  only in the second half of December (17/12/2012). 
Most of the indicators were achieved or even exceeded regardless the limitations and delays in funding. In regard to the trainings planned to be conducted during the Q10, three out of five planned trainings were conducted (2 for VCT and one for PLHIV, while two that should have been conducted by the Clinic for Infectious Diseases were not conducted since the contract with them could not have been signed in December 2012 due to late transfer of funds and those trainings were postponed for the period Apr-June 2013).
In this period the weakest performance was in prevention services for prisoners and MSM (both less than 70% of the achievement). Underachievement in prison is due to disproportional decrease of funding of this SDA and targets defined in the PF.  
MMT program has been slowly, but steadily progressing. Ministry of Health provided strong support to our efforts for speeding up the opening of the new MMT centers (refurbishing of premises in the MMT center in PHC Centre in Niksic is ongoing and MMT center is expected to become functional by the Mid of April 2013, contract signed end of December 2012). 
VCT network continued to strengthen its capacity and to increase the number of clients (632)including members of most at risk groups (36 MSM, 25 IDUs, 2 SWs). Basic and advanced training for 15 VCT counselors on the STIs counseling within the VCT covered the chosen doctors of PLHIV and representatives of the existing VCT centers. 
 As a part of capacity building NGO CAZAS, two persons have been engaged for managing the GF funded projects in CAZAS - programme manager and financial manager. Financial software was developed and is being tested within the NGO. Next month it will be piloted the SR-SSR relationship and reporting through this software by NGO CAZAS, acting as potential future umbrella NGO, and NGO Juventas, being a significant NGO partners in terms of funding and programme coverage.
Reports from the 4 surveys conducted in Y2 were finalized in this period.
KAP study on HIV related knowledge and attitudes towards health care professionals on the representative sample of 813 health professionals revealed extremely high level of stigma and inadequate level of HIV related knowledge.  BBS among sex workers (200, snow ball sample) indicated that there is progress in the HIV related knowledge and behavior as well as still very low HIV prevalence among theme (0% in this survey). BBS among prisoners (309 participants) revealed no HIV prevalence among surveyed prisoners, but 21 % of Hep C (20% of surveyed males and 31% of surveyed females). KAP survey among young people (15-24) revealed still very low knowledge on HIV transmission but showing significantly higher knowledge among those young people reporting that they had had subject Healthy Life Styles during the primary school education (22%) while high prevalence of risky sexual behavior. 
</t>
  </si>
  <si>
    <t xml:space="preserve">Parliamentary elections in October 2012 slowed down the work of the public institutions. </t>
  </si>
  <si>
    <t>The second disbursement of Grant funds by the Global Fund to the Principal Recipent is subject to delivery by the Principal Recipent to the Global Fund of an updated version of the Monitoring and Evaluation System Strenghtening Tool, in form and substance acceptable to the Global Fund, that has been prepared by the Principal Recipient in consultation with the Program stakeholders specified in the instruction section of that document.</t>
  </si>
  <si>
    <t>Unmet - In Progress</t>
  </si>
  <si>
    <t>It is expected that an updated version of the MESS tool will be submitted to the Global Fund by end of February. Consultations with all the relevant stakeholders are ongoing.</t>
  </si>
  <si>
    <t>The Principal Recipient acknowledges and understands that the Global Fund has entered into this Agreement with the Principal Recipient in reliance on the representation by the Country Coordinating Mechanism that the funds provided under this Agreement do not constitute more than 35% of the funds for the national HIV/AIDS program in Montenegro.  If the Principal Recipient becomes aware that the funds provided under this agreement are in fact or are anticipated to be materially higher than the above-mentioned percentages, the Principal Recipient shall promptly notify the Global Fund.</t>
  </si>
  <si>
    <t>Met</t>
  </si>
  <si>
    <t>PR  does not have any information that would point out that GFATM grants represents higher percentage of the national HIV/AIDS response than  agreed and signed with the GFATM.</t>
  </si>
  <si>
    <t>Implementation of the capacity building plan for NGO CAZAS</t>
  </si>
  <si>
    <t xml:space="preserve">Implementation of capacity building plan is in slight delay. Two new persons, programme and financial manager,  were hired as planned (in October 2012)  and took over the management of the GF funded projects as well as the lead in the implementation of the capacity building plan. Financial software was developed and it is in the testing phase. Operation Manual and all the accompaning submanuals should have been revised and adapted by the end of Dec 2012, but they have been submitted  to our  Unit for revision  mid of Feb 2013. </t>
  </si>
  <si>
    <t>No, durring this reporting period it was procured only 10,000 condoms from the same supplier to overbridge the period until the Phase 2 renewals was signed.</t>
  </si>
  <si>
    <t>Jan 2013 March 2014</t>
  </si>
  <si>
    <t>UNITED NATIONS DEVELOPMENT PROGRAMME</t>
  </si>
  <si>
    <t>UNITED NATIONS DEVELOPMENT 
PROGRAMME</t>
  </si>
  <si>
    <t>6008-62722022</t>
  </si>
  <si>
    <t xml:space="preserve">Mail Code: 473-672-09-01/ 5 Canada Square London E14 5AQ United Kingdom </t>
  </si>
  <si>
    <t>BOFAGB22</t>
  </si>
  <si>
    <t>IBAN: GB59BOFA16505062722022</t>
  </si>
  <si>
    <t>Six hundred eighteen thousand nine hundred and seventy-one</t>
  </si>
  <si>
    <t xml:space="preserve">No major variances </t>
  </si>
  <si>
    <t>Resourses planned for survey among SW, Prisoners and Youth were originaly foreseen for period Q5Q6 and majority of the the activities were conducted within this reporting period.</t>
  </si>
  <si>
    <t>Resourses planned for KAB survey among Health workers were originaly foreseen for period Q5Q6 and majority of the the activities were conducted within this reporting period.</t>
  </si>
  <si>
    <t>No major variance</t>
  </si>
  <si>
    <t>Interest received for 2011 has been used to cover the lack of resources for functioning of second drop in centre in Podgorica, interest received for 2010 has been used to scale up activities related to related to Provision of psychosocial support to PLHIV</t>
  </si>
  <si>
    <t>Resources in amount of 2,744 EUR were transferred in advance from 2011 additionally interest received  for 2010 in amount of 6,557 has been used to scale up activities related to Provision of psychosocial support to PLHIV</t>
  </si>
  <si>
    <t>The expenditure represent delayed activities from Phase 1</t>
  </si>
  <si>
    <t xml:space="preserve">Advances transferred in previous period in amount of 11,064.03 have been included in cumulative actual expenditure
Postponed activities of PHCC Podgorica  from the Q7Q8 period  within the period Q9 (July-September 2012) 
• 5 days Study visit for 10  persons 
• Reconstruction of existing MMT centre in Podgorica
• Administrative costs for July  </t>
  </si>
  <si>
    <t>20/12/2012</t>
  </si>
  <si>
    <t>Within this reporting period expenditure related to capacity building activities conducted in Q7Q8 period has been reflected</t>
  </si>
  <si>
    <t xml:space="preserve">Within this reporting period NGO Juventas has  implement on non-cost extension basis the following delayed activities from period Q7Q8 within the period Q9 (July-September 2012):
• Campaign against homophobia
• Sensitization training for prison staff
• Engagement of admin finance person for period Q8
• Procurement of additional assets for Drop in center for SWs
• Payment of cleaning services for SW drop-in centre
• Car service and initialization of   electronic pull up window system for car for SW outreach
• Training in Psychological empowerment of outreach workers on SW project as per approved training plan
• Designing and printing of additional IEC materials for SW
• T shirts and posters for drop in centre for SW
• Covering of bank charges
• Annual car service
• Cleaning services fort MSM drop in center
• Training in Psychological empowerment of outreach workers on MSM project as per approved training plan
• Strengthening CCM capacity  in the area of human rights of MARPs, key laws for protection of human rights, law on free legal aid – as per approved training plan
• Study tour for 3 participant in Brussels
• Registration of web site, T-shirts, posters cards
</t>
  </si>
  <si>
    <t>Postponed activities of NGO SOS from the Q7Q8 period  within the period Q9 (July-September 2012)
• Strengthening local trainers in HIV response in training techniques 
• Translation of  report summary</t>
  </si>
  <si>
    <t>360 Eur has been transferred in advance to PHCC Kotor and 1,500 EUR resources planned  for communication material has been postponed for Q11</t>
  </si>
  <si>
    <t>1,500 EUR resources planned  for communication material has been postponed for Q11</t>
  </si>
  <si>
    <t>750 EUR resources planned  for communication material has been postponed for Q11</t>
  </si>
  <si>
    <t>We have had delayed activities or committed resources related to budget lines ( 1.1.16; 1.1.17; 1.9.1; 1.9.2 1.1.17; 1.1.18; 1.2.2; 1.3.12; 1.4.9; 1.5.6; 1.6.5; 1.7.7; 1.7.9; 1.9.4; 2.3.1;3.2.6;5.3.2; 6.1.5; 6.1.6; 6.1.7; 6.1.7) within this reporting period in amount of 57,225 EUR</t>
  </si>
  <si>
    <r>
      <t xml:space="preserve">MNG letter to PU4/DR5, 29/11/2012. Monitoring and evaluation </t>
    </r>
    <r>
      <rPr>
        <sz val="11"/>
        <rFont val="Arial"/>
        <family val="2"/>
      </rPr>
      <t>Roll-out of the MESS database which is scheduled for 1 January 2013 should be given top priority due to the risk of client double counting.
In the absence of the MESS database (and for purposes of the next reporting period where the MESS database will not yet have been implemented), the PR is requested to develop a spreadsheet formula that allows for comparison of UICs beween reporting periods, so as to verify that SRs report only new clients and not returning clients.
In order to ensure proper SR oversight and robustness of reported results, the PR is also encouraged to run periodic existence checks of clients reported by the SRs on a sample basis.
NGO Juventas should implement the UIC system within the prison component.</t>
    </r>
  </si>
  <si>
    <r>
      <rPr>
        <b/>
        <sz val="11"/>
        <rFont val="Arial"/>
        <family val="2"/>
      </rPr>
      <t xml:space="preserve">In progress. </t>
    </r>
    <r>
      <rPr>
        <sz val="11"/>
        <rFont val="Arial"/>
        <family val="2"/>
      </rPr>
      <t>HIV database is in the final phase - equipment procured and installed in IPH, trainings with the users expected to be done by end of March, testing of the data base April, and expected to be fully functional in May (all available data from the January 2013 will be entered by end of June 2013).
Since reporting in this period requires reporting of all the unique actual clients (not only new ones) for the reporting period, there is no need for such a comparison.
Periodic verrification of the sampled reported clients and the supporting paper documentation within the SR organizations is done semiannually. Since in the future period reporting will be done on the monthly basis, these verrifications will be done more frequently (once in two or thre month period).
NGO Juventas has been requested to introduce the implementation of the UIC in prison. Meeting with the management of the prison with the CCM  and PR  as well as Juventas representatives will be organized in the following month and if the agreement is reached about coding the clients, Juventas will code all the clients from the 01/01/2013.</t>
    </r>
  </si>
  <si>
    <r>
      <t>MNG letter to PU4/DR5, 29/11/2012. Program management (including SR management)</t>
    </r>
    <r>
      <rPr>
        <sz val="11"/>
        <rFont val="Arial"/>
        <family val="2"/>
      </rPr>
      <t>The Secretariat reinforces the need to work with the SRs to develop a community sensitization strategy , to raise awareness and knowledge about the functioning of the Berane center.  The PR should report on its progress against this recommendation with the next PU/DR.</t>
    </r>
  </si>
  <si>
    <r>
      <rPr>
        <b/>
        <sz val="11"/>
        <rFont val="Arial"/>
        <family val="2"/>
      </rPr>
      <t>In progress.</t>
    </r>
    <r>
      <rPr>
        <sz val="11"/>
        <rFont val="Arial"/>
        <family val="2"/>
      </rPr>
      <t xml:space="preserve"> Ministry of Health as well as PHC Centre Podgorica as a leading institution within the MMT programme provide the expert support to the MMT programme in Berane in order to strenghten their programme. However, Berane is in the north of Montenegro, very closed and traditional community and the slow but steady progress in the number of patients could be considered as the success.</t>
    </r>
  </si>
  <si>
    <r>
      <rPr>
        <b/>
        <sz val="11"/>
        <rFont val="Arial"/>
        <family val="2"/>
      </rPr>
      <t>MNG letter to PU4/DR5, 29/11/2012. Program management (including SR management)</t>
    </r>
    <r>
      <rPr>
        <sz val="11"/>
        <rFont val="Arial"/>
        <family val="2"/>
      </rPr>
      <t>The PR is recommended to create a checklist for for managing SR documentation.  This checklist should include things like date of document receipt, whether it is appropriately signed, any outstanding issues, etc.  This should help the PR to more efficiently control documentation flow and current status of SR reports.  The PR should report on its progress against this recommendation in the next PU/DR.</t>
    </r>
  </si>
  <si>
    <t>Done.</t>
  </si>
  <si>
    <r>
      <rPr>
        <b/>
        <sz val="11"/>
        <rFont val="Arial"/>
        <family val="2"/>
      </rPr>
      <t>MNG letter to PU4/DR5, 29/11/2012. Program management (including SR management)</t>
    </r>
    <r>
      <rPr>
        <sz val="11"/>
        <rFont val="Arial"/>
        <family val="2"/>
      </rPr>
      <t>The PR should verify with all SRs that a separate bank account has been established for management of GF funds.  This should be done in advance of the next disbursement request.</t>
    </r>
  </si>
  <si>
    <r>
      <t>Done.</t>
    </r>
    <r>
      <rPr>
        <sz val="11"/>
        <rFont val="Arial"/>
        <family val="2"/>
      </rPr>
      <t xml:space="preserve">All bank accounts have been verrified and as such put in the SR contracts for Y3. </t>
    </r>
  </si>
  <si>
    <r>
      <rPr>
        <b/>
        <sz val="11"/>
        <rFont val="Arial"/>
        <family val="2"/>
      </rPr>
      <t>MNG letter to PU4/DR5, 29/11/2012. Program management (including SR management)</t>
    </r>
    <r>
      <rPr>
        <sz val="11"/>
        <rFont val="Arial"/>
        <family val="2"/>
      </rPr>
      <t>The PR should collect a copy of all work agreements that SRs have with their employees for the purpose of verifying that signed work agreements are in place that have been appropriately amended as per the independent auditor's findings.  This should be done in advance of the next disbursement request.</t>
    </r>
  </si>
  <si>
    <r>
      <t xml:space="preserve">Done. </t>
    </r>
    <r>
      <rPr>
        <sz val="11"/>
        <rFont val="Arial"/>
        <family val="2"/>
      </rPr>
      <t>All work agreements are requested as the supporting documentation along with the financial reports. GO SRs have already implemented reccommendation of the audit and in the Y3 all the employes engaged in the GF funded activities have to sign separate work agreements regarding additional work.</t>
    </r>
  </si>
  <si>
    <r>
      <rPr>
        <b/>
        <sz val="11"/>
        <rFont val="Arial"/>
        <family val="2"/>
      </rPr>
      <t>MNG letter to PU4/DR5, 29/11/2012. Program management (including SR management)</t>
    </r>
    <r>
      <rPr>
        <sz val="11"/>
        <rFont val="Arial"/>
        <family val="2"/>
      </rPr>
      <t xml:space="preserve">The PR Finance officer should invest more time in monitoring and control over completeness and accuracy of SR reports.  Where weaknesses in SR financial reporting have been identified, the PR should develop a systematic training to improve SR capacity in financial reporting.  The PR should report on its progress against this recommendation in the next PU/DR. </t>
    </r>
  </si>
  <si>
    <r>
      <rPr>
        <b/>
        <sz val="11"/>
        <rFont val="Arial"/>
        <family val="2"/>
      </rPr>
      <t>In progress.</t>
    </r>
    <r>
      <rPr>
        <sz val="11"/>
        <rFont val="Arial"/>
        <family val="2"/>
      </rPr>
      <t xml:space="preserve"> Project Officer who is in charge of the finance reporting is providing continuous suport to all the SRs. Special attention was paid to capacity building of financial manager of the NGO CAZAS. Additionally, UNDP Special Advisory Team will provide the training for SRs in the area of project and financial management in March/April 2013.</t>
    </r>
  </si>
  <si>
    <r>
      <rPr>
        <b/>
        <sz val="11"/>
        <rFont val="Arial"/>
        <family val="2"/>
      </rPr>
      <t>MNG letter to PU4/DR5, 29/11/2012. Program management (including SR management)</t>
    </r>
    <r>
      <rPr>
        <sz val="11"/>
        <rFont val="Arial"/>
        <family val="2"/>
      </rPr>
      <t>The PR should develop an action plan for communicating and implementing the recommendations of the SR audit for all functions (not just financial).  The PR should report on its progress against this recommendation in the next PU/DR</t>
    </r>
  </si>
  <si>
    <r>
      <rPr>
        <b/>
        <sz val="11"/>
        <rFont val="Arial"/>
        <family val="2"/>
      </rPr>
      <t>Done.</t>
    </r>
    <r>
      <rPr>
        <sz val="11"/>
        <rFont val="Arial"/>
        <family val="2"/>
      </rPr>
      <t xml:space="preserve"> PR introduced sending of formal management letters to SRs  to be sent after each reporting period as well as after audit process.</t>
    </r>
  </si>
  <si>
    <t xml:space="preserve">Within this reporting period advances from period Q5Q6 have been utilized. (On 31st of December 82,760 EUR has been transferred in advance to SR,while activities related to these resouces were implemented in 2012) </t>
  </si>
  <si>
    <t xml:space="preserve">Within this reporting period advances from period Q5Q6 has been realized (On 31st of December 82,760 EUR has been transferred in advance to SR,while activities related to these resouces were implemented in 2012) </t>
  </si>
  <si>
    <t xml:space="preserve">Within this reporting period advances from period Q5Q6 has been realized(On 31st of December 82,760 EUR has been transferred in advance to SR,while activities related to these resouces were implemented in 2012) </t>
  </si>
  <si>
    <t>Resources planned for capacity building of Institute of Public Health have been reallocated for other program activities or deducted by GF as savings.</t>
  </si>
  <si>
    <t>Part of the resources planned for capacity building of Institute of Public Health has been  reallocated for additional trainings for outreach workers and training for trainers.</t>
  </si>
  <si>
    <t>Budget lines (1.1.16; 1.1.17; 1.7.7; 1.9.1; 1.9.2; 4.1.28 Ref Forecasting Tool MNE - Reporting period variance SR and PR) in total amount of 43,790EUR have  been committed or postponed for the following period (Q11).</t>
  </si>
  <si>
    <t>5000 EUR for refurbishment of premises for MMT centre in Niksic has been committed (contracts signed 24/12/2012) but  to transferred to the PHCC Niksic in Q11.</t>
  </si>
  <si>
    <t>Resources planned for Campaign for condom promotion and campaign for promotion of Human Rights were originally foreseen for period Q5Q6 while the activities were implemented within this reporting period.</t>
  </si>
  <si>
    <t>7,475 EUR for IEC material has been postponed for Q11 period.</t>
  </si>
  <si>
    <t>Resources planned for survey among SW, Prisoners and Youth were originally foreseen for period Q5Q6 and majority of the the activities were conducted within this reporting period (Q7Q8).</t>
  </si>
  <si>
    <t>Within the Phase 1 detailed budget all resourses for  surveys were budgeted under the M&amp;E cost category, while during the implemetation part of the activities was reflected under the Planning and administration cost category.</t>
  </si>
  <si>
    <t>GMS for activies that have been postponed was not utilized within this reporting period. It will be reflected along with the realization of the posponed project activities.</t>
  </si>
  <si>
    <t>Activities in total ammount of 30,896 EUR have been postponed or committed for the following period (Q11Q12).</t>
  </si>
  <si>
    <t>Within this reporting period advances from period Q5Q6 in total amount of 15,800 EUR were realized. We have postponed or committed resources from period Q9Q10 in total ammount of 25,860 EUR.</t>
  </si>
  <si>
    <t>Within this reporting period advances from period Q5Q6 were realized in amount of 2,268 EUR. Campaign for promotion of Human Rights was originally foreseen for period Q5Q6, while it was realized in Q7Q8 reporting period.</t>
  </si>
  <si>
    <t>Part of the resources budgeted for capacity buiding of IPH was used to conduct additional training for MSM outreach workers. Additionally, resources budgeted under the SDA 5.1 for scholarships for civil sector were directly transferred to NGO Juventas for two study visits and reported under the SDA 1.2.</t>
  </si>
  <si>
    <t>Activities in total amount of 2,291EUR have been postponed or committed for following period (Q11Q12).</t>
  </si>
  <si>
    <t>Activities in total amount of 1,500EUR have been postponed or committed for following period (Q11Q12).</t>
  </si>
  <si>
    <t>Activities in total amount of 1,500EUR have been postponed or committed for following period (Q11.</t>
  </si>
  <si>
    <t xml:space="preserve">Within this reporting period advances from period Q5Q6 in amount of 2,008 EUR  were realized within Q7Q8. 9,038 EUR were reallocated to SDA 1.3.:
1. for additional Training in Psychological empowerment of outreach workers on SW project as per approved training plan
2. Procurement of additional assets for Drop in center for SWs
3.Payment of cleaning services for SW drop-in centre
4.Car service and initialization of   electronic pull up window system for car for SW outreach
5.Designing and printing of additional IEC materials for SW
6. Printing of additional T shirts and posters for drop in centre for SW 
</t>
  </si>
  <si>
    <t xml:space="preserve">Activities in total amount of 750 EUR have been postponed or committed for following period (Q11Q12). </t>
  </si>
  <si>
    <t>5,200 EUR were transffered in advance to IPH in Q10. Procurement of HIV rapid tests in ammount of 6,000 EUR has been postponed for Q11.</t>
  </si>
  <si>
    <t>5,200 EUR are resourses transffered in advance to IPH. Procurement of HIV rapid tests in ammount of 6,000EUR has been postponed for Q11.</t>
  </si>
  <si>
    <t>Activities originaly foreseen for period Q5Q6 were realized in Q7Q8Q9:
• Adoption of textbooks and handbooks for teachers by the reviewers ‘committee and the National Council for General Education
• Printing and distribution of  textbooks and handbooks
• Development of evaluation report for the HLS subject in primary schools.</t>
  </si>
  <si>
    <t>Part of the resources budgeted for capacity building of IPH was used to finalize the activities in Healthy Life style education ( printing and distribution of  textbooks and handbooks, development of evaluation report for the HLS subject in primary schools, additional training for teachers)</t>
  </si>
  <si>
    <t>Within Q7Q8 period activities related to promotion of condom use were implemented. Resources foreseen for procurement of condoms and lubricants in amount of 16,200 EUR were postponed for Q11 due to late receival of funds.</t>
  </si>
  <si>
    <t>Procurement of condoms and lubricants in amount of 16,200 EUR has been committed and the payment realized in January 2013</t>
  </si>
  <si>
    <t>Resourses in amount of 2,744 EUR that were transferred as advance to SRs in 2011 were realized in 2012. Additionaly, interest received  for 2010 in amount of 6,557 EUR was used to scale up activities related to Provision of psychosocial support to PLHIV.</t>
  </si>
  <si>
    <t>Resourses planned for capacity building of NGO CAZAS,  originaly foreseen for period Q5Q6, were in major conducted within this reporting period.</t>
  </si>
  <si>
    <t xml:space="preserve">Activities planned for capacity building of IPH in amount of  25,000 EUR were canceled - some of them were reallocated to other program activities while some of them were considered as savings and as such deducted from the Q9 budget. </t>
  </si>
  <si>
    <t>12,000 EUR  that were presented as savings within the previous PU/DR were deducted from Q9 budget. The rest was used to cover the exchange rate losses occurred within the Phase 1 implementation period.</t>
  </si>
  <si>
    <t>Capacity buiding of IPH was canceled while the resources for capacity building on NGO CAZAS were transffered directly to SR, in total amount of 32,900 EUR.   12,000 EUR  that have been presented as savings within the previous PU/DR were deducted from Q9 budget, the rest was used to cover the exchange rate losses occurred within the Phase 1 implementation period.</t>
  </si>
  <si>
    <t>33,389 EUR are resources transferred as advance to SRs  in 2011 and realized in 2012. 81,821EUR are resources originally foressen for period Q5Q6- survey among SW, Prisoners, Youth and KAB survey among Health workers adoption of textbooks and handbooks for teachers by the reviewers ‘committee and the National Council for General Education, printing and distribution of  textbooks and handbooks and development of evaluation report on HLS program. 12,115 EUR are resources postponed for Q11 (ref Forecasting Tool SR Variance)</t>
  </si>
  <si>
    <t>8,458 EUR was transffered to IPH and Clinical Centre as advance in 2012. 12,115 EUR are resources postponed for Q11. 5,000 EUR are resources commited for refurbishment of MMT centre in Niksic.</t>
  </si>
  <si>
    <t xml:space="preserve">Resouces foreseen for capacity building of NGO CAZAS in amount of 32,900 EUR were originally budgeted under the PR but during the implementation those resources were transffered to SR. Interest received for 2010 and 2011 in total amount of 12,891EUR was transferred to SRs while resources foreseen for activities in Q10 in total amount of 13,610 EUR were postponed for Q11. </t>
  </si>
  <si>
    <t>49,030 EUR are resources transffered as advance  to SRs in 2011 and realized in 2012.  41,507 EUR are resources planned for activities related to campaign for promotion of condom use, campaign for promotion of human rights additional resources originally budgeted in Q5Q6 and realized in Q7Q8. Resources from interest received for 2011 were used for financing of second Drop in Centre for IDUs in Podgorica. Resources from interest received for 2010 were used for scale up of activities related to  Provision of psychosocial support to PLHIV. Additionaly 32,900EUR was transffered to NGO CAZAS for their capacity building. Resources foreseen for activities In Q10 in total amount of 13,610 EUR have been  postponed for Q11.</t>
  </si>
  <si>
    <r>
      <t xml:space="preserve">Forecasted in total ammount  </t>
    </r>
    <r>
      <rPr>
        <b/>
        <sz val="11"/>
        <rFont val="Calibri"/>
        <family val="2"/>
      </rPr>
      <t xml:space="preserve">746,305 </t>
    </r>
    <r>
      <rPr>
        <sz val="11"/>
        <rFont val="Calibri"/>
        <family val="2"/>
      </rPr>
      <t>represent:
Approved budget for period Q11-Q14  + liabilities from previous period+ project overspending foreseen
Forecasted amount</t>
    </r>
    <r>
      <rPr>
        <sz val="14"/>
        <rFont val="Calibri"/>
        <family val="2"/>
      </rPr>
      <t xml:space="preserve"> </t>
    </r>
    <r>
      <rPr>
        <b/>
        <sz val="14"/>
        <rFont val="Calibri"/>
        <family val="2"/>
      </rPr>
      <t>746,305</t>
    </r>
    <r>
      <rPr>
        <sz val="11"/>
        <rFont val="Calibri"/>
        <family val="2"/>
      </rPr>
      <t xml:space="preserve"> = </t>
    </r>
    <r>
      <rPr>
        <b/>
        <sz val="11"/>
        <rFont val="Calibri"/>
        <family val="2"/>
      </rPr>
      <t>639,341</t>
    </r>
    <r>
      <rPr>
        <sz val="11"/>
        <rFont val="Calibri"/>
        <family val="2"/>
      </rPr>
      <t xml:space="preserve"> (approved budget Q11 Q14) +</t>
    </r>
    <r>
      <rPr>
        <b/>
        <sz val="11"/>
        <rFont val="Calibri"/>
        <family val="2"/>
      </rPr>
      <t xml:space="preserve"> 33,105</t>
    </r>
    <r>
      <rPr>
        <sz val="11"/>
        <rFont val="Calibri"/>
        <family val="2"/>
      </rPr>
      <t xml:space="preserve"> (commitments Ref Forecasting toll List of commitments PR) + </t>
    </r>
    <r>
      <rPr>
        <b/>
        <sz val="11"/>
        <rFont val="Calibri"/>
        <family val="2"/>
      </rPr>
      <t xml:space="preserve">29,120 </t>
    </r>
    <r>
      <rPr>
        <sz val="11"/>
        <rFont val="Calibri"/>
        <family val="2"/>
      </rPr>
      <t xml:space="preserve">(postpone activities Ref Forecasting tool cumulative variance PR ) + </t>
    </r>
    <r>
      <rPr>
        <b/>
        <sz val="11"/>
        <rFont val="Calibri"/>
        <family val="2"/>
      </rPr>
      <t>28,189</t>
    </r>
    <r>
      <rPr>
        <sz val="11"/>
        <rFont val="Calibri"/>
        <family val="2"/>
      </rPr>
      <t xml:space="preserve"> (postpone activities Ref Forecasting tool cumulative variance SR ) +  </t>
    </r>
    <r>
      <rPr>
        <b/>
        <sz val="11"/>
        <rFont val="Calibri"/>
        <family val="2"/>
      </rPr>
      <t>6,500</t>
    </r>
    <r>
      <rPr>
        <sz val="11"/>
        <rFont val="Calibri"/>
        <family val="2"/>
      </rPr>
      <t xml:space="preserve"> (project overspending foreseen Ref Forecasting tool Detail forecast PR) + </t>
    </r>
    <r>
      <rPr>
        <b/>
        <sz val="11"/>
        <rFont val="Calibri"/>
        <family val="2"/>
      </rPr>
      <t>1,800 (</t>
    </r>
    <r>
      <rPr>
        <sz val="11"/>
        <rFont val="Calibri"/>
        <family val="2"/>
      </rPr>
      <t xml:space="preserve">for audit costs for period Jan Dec 2012 within the budget it was foreseen aoudit for period July-Dec 2012) + </t>
    </r>
    <r>
      <rPr>
        <b/>
        <sz val="11"/>
        <rFont val="Calibri"/>
        <family val="2"/>
      </rPr>
      <t xml:space="preserve">8,250  </t>
    </r>
    <r>
      <rPr>
        <sz val="11"/>
        <rFont val="Calibri"/>
        <family val="2"/>
      </rPr>
      <t xml:space="preserve">(project overspending foreseen Ref Forecasting tool Detail forecast SR) </t>
    </r>
  </si>
  <si>
    <t xml:space="preserve">Rastislav Vrbensky </t>
  </si>
  <si>
    <t xml:space="preserve">
UN Resident Coordinator  and UNDP Resident Representative
</t>
  </si>
  <si>
    <t>Podgorica 14 March 2013</t>
  </si>
  <si>
    <r>
      <t xml:space="preserve">The total positive variance in amount of </t>
    </r>
    <r>
      <rPr>
        <b/>
        <sz val="11"/>
        <rFont val="Arial"/>
        <family val="2"/>
      </rPr>
      <t xml:space="preserve">EUR 33,879 </t>
    </r>
    <r>
      <rPr>
        <sz val="11"/>
        <rFont val="Arial"/>
        <family val="2"/>
      </rPr>
      <t>is consist of</t>
    </r>
    <r>
      <rPr>
        <b/>
        <sz val="11"/>
        <rFont val="Arial"/>
        <family val="2"/>
      </rPr>
      <t xml:space="preserve">:
</t>
    </r>
    <r>
      <rPr>
        <sz val="11"/>
        <rFont val="Arial"/>
        <family val="2"/>
      </rPr>
      <t xml:space="preserve">
Positive variance in amount of</t>
    </r>
    <r>
      <rPr>
        <b/>
        <sz val="11"/>
        <rFont val="Arial"/>
        <family val="2"/>
      </rPr>
      <t xml:space="preserve"> EUR 46,350</t>
    </r>
    <r>
      <rPr>
        <sz val="11"/>
        <rFont val="Arial"/>
        <family val="2"/>
      </rPr>
      <t xml:space="preserve"> commitments related to procurement of:
 -needles and syringes for safe injecting in total amount of EUR 5,465
-urine drug test in total amount of EUR 6,440
-Condoms in total amount of EUR 14,400
-Lubricants in total amount of EUR 1,800 and
Postponed activities related to:
-procurement of HIV rapid tests in total amount of EUR 6,000
-Procurement of safe injecting equipment in total amount of EUR 6,535
-Procurement of HIV rapid test for BBS survey among RAE and Merchant Marines in total amount of EUR 3,150 the procurement of these tests was budgeted under the SR implementing entity but it will be conducted by PR.
-Savings from procurement of urine drug tests in amount of EUR 2,560
Negative variance </t>
    </r>
    <r>
      <rPr>
        <b/>
        <sz val="11"/>
        <rFont val="Arial"/>
        <family val="2"/>
      </rPr>
      <t>(EUR 12,470)</t>
    </r>
    <r>
      <rPr>
        <sz val="11"/>
        <rFont val="Arial"/>
        <family val="2"/>
      </rPr>
      <t xml:space="preserve"> delayed activities from Phase 1 completed within this reporting period.
</t>
    </r>
  </si>
  <si>
    <r>
      <t xml:space="preserve">The total positive variance in amount of </t>
    </r>
    <r>
      <rPr>
        <b/>
        <sz val="11"/>
        <rFont val="Arial"/>
        <family val="2"/>
      </rPr>
      <t xml:space="preserve">EUR 39,860 </t>
    </r>
    <r>
      <rPr>
        <sz val="11"/>
        <rFont val="Arial"/>
        <family val="2"/>
      </rPr>
      <t xml:space="preserve">is due to the:
Positive variance in amount of EUR 46,350 consist of:
Commitments related to procurement of:
 -needles and syringes for safe injecting in total amount of EUR 5,465
-urine drug test in total amount of EUR 6,440
-Condoms in total amount of EUR 14,400
-Lubricants in total amount of EUR 1,800 and 
Postponed activities related to:
-procurement of HIV rapid tests in total amount of EUR 6,000
-Procurement of safe injecting equipment in total amount of EUR 6,535
-Procurement of HIV rapid test for BBS survey among RAE and Merchant Marines in total amount of EUR 3,150 the procurement of these tests was budgeted under the SR implementing entity but it will be conducted by PR.
-Savings from procurement of urine drug tests in amount of EUR 2,560
Negative variance </t>
    </r>
    <r>
      <rPr>
        <b/>
        <sz val="11"/>
        <rFont val="Arial"/>
        <family val="2"/>
      </rPr>
      <t xml:space="preserve">(EUR 6,490) </t>
    </r>
    <r>
      <rPr>
        <sz val="11"/>
        <rFont val="Arial"/>
        <family val="2"/>
      </rPr>
      <t xml:space="preserve">realocation from savings under the surveys for procurement of PCR tests  HCV genotip II for survey among prisoners.
</t>
    </r>
  </si>
  <si>
    <r>
      <t>The positive variance for the reporting period is</t>
    </r>
    <r>
      <rPr>
        <b/>
        <sz val="11"/>
        <rFont val="Arial"/>
        <family val="2"/>
      </rPr>
      <t xml:space="preserve"> EUR 26,165</t>
    </r>
    <r>
      <rPr>
        <sz val="11"/>
        <rFont val="Arial"/>
        <family val="2"/>
      </rPr>
      <t xml:space="preserve"> and is related to:
a) Objective 1:
Positive variance in total amount of </t>
    </r>
    <r>
      <rPr>
        <b/>
        <sz val="11"/>
        <rFont val="Arial"/>
        <family val="2"/>
      </rPr>
      <t>EUR 8,810</t>
    </r>
    <r>
      <rPr>
        <sz val="11"/>
        <rFont val="Arial"/>
        <family val="2"/>
      </rPr>
      <t xml:space="preserve"> postponed activities related to:
-Printing of IEC materials in amount of EUR 6,570 these activities has been foreseen to be conducted by SR but it is agreed that the PR should be in charge for procurement process and payment aim to made saving on the quantity and VAT.
- Delayed disburesment to NGO CAZAS  for  half salarie for Project Manager and outreach workers in total amount EUR 2,240
b) Objective 2:
Positive variance in total amount of </t>
    </r>
    <r>
      <rPr>
        <b/>
        <sz val="11"/>
        <rFont val="Arial"/>
        <family val="2"/>
      </rPr>
      <t>EUR 4,965</t>
    </r>
    <r>
      <rPr>
        <sz val="11"/>
        <rFont val="Arial"/>
        <family val="2"/>
      </rPr>
      <t xml:space="preserve"> related to delay disburesment to Clinical Centre due to the postponed Sensitization training for doctors from Primary Health care Centers.
c) Objective 3:
Positive variance in total amount of </t>
    </r>
    <r>
      <rPr>
        <b/>
        <sz val="11"/>
        <rFont val="Arial"/>
        <family val="2"/>
      </rPr>
      <t>EUR 5,240</t>
    </r>
    <r>
      <rPr>
        <sz val="11"/>
        <rFont val="Arial"/>
        <family val="2"/>
      </rPr>
      <t xml:space="preserve"> delay disburesment to NGO SOS related to postpone activities Capacity development training regarding gender sensitive issues for GO and NGO organizations and Media awareness raising campaign regarding gender sensitive topics
d) Objective 4:
Positive variance in total amount of </t>
    </r>
    <r>
      <rPr>
        <b/>
        <sz val="11"/>
        <rFont val="Arial"/>
        <family val="2"/>
      </rPr>
      <t>EUR 7,150</t>
    </r>
    <r>
      <rPr>
        <sz val="11"/>
        <rFont val="Arial"/>
        <family val="2"/>
      </rPr>
      <t xml:space="preserve"> postponed activities related to:
- Training for two person in second generation HIV surveillance and M&amp;E abroad in total amount of EUR 4,000
-Procurement of HIV rapid test for BBS survey among RAE and Merchant Marines in total amount of EUR 3,150 the procurement of these tests was budgeted under the SR implementing entity but it will be conducted by PR.
In total: 8,810+4,965+5,240+7,150=26,165
</t>
    </r>
  </si>
  <si>
    <r>
      <t xml:space="preserve">The total positive variance in PR budget vs. expenditure in amount of </t>
    </r>
    <r>
      <rPr>
        <b/>
        <sz val="11"/>
        <rFont val="Arial"/>
        <family val="2"/>
      </rPr>
      <t>EUR 150,353</t>
    </r>
    <r>
      <rPr>
        <sz val="11"/>
        <rFont val="Arial"/>
        <family val="2"/>
      </rPr>
      <t xml:space="preserve"> is due to:
a) Total positive variance in amount of </t>
    </r>
    <r>
      <rPr>
        <b/>
        <sz val="11"/>
        <rFont val="Arial"/>
        <family val="2"/>
      </rPr>
      <t>EUR 167,803</t>
    </r>
    <r>
      <rPr>
        <sz val="11"/>
        <rFont val="Arial"/>
        <family val="2"/>
      </rPr>
      <t xml:space="preserve">
-Commitments in total amount of EUR 33,105 for:
 Procurement of urine tests; Procurement of needles and syringes for safe injecting; Procurement of condoms; Procurement of lubricants in amount of EUR 28,105 (Phase 2) and Reconstruction of premises MMT center in Niksic in amount of EUR 5,000 (Phase 1 delayed activity)
-Postponed activities in total amount of EUR 20,545 for: procurement safe injecting kits; Procurement of HIV rapid tests; GMS for activities that are postponed or committed; running costs for PIU.
-Activities related to capacity building of IPH as a potential PR  in total amount of EUR 60,010 were canceled  savings in amount of EUR 37,000 has been deducted from Phase 2 budget.
-Activities related to capacity building of NGO as potential second PR in total amount of EUR 28,000 was originally foreseen to be implemented by PR but these resources were transferred to the NGO CAZAS as agreed with the previous FPM.
-Savings from Phase 1 in total amount of EUR 26,143  consist of: 
savings from capacity buiding of IPH EUR 23,010 and savings from PIU Runing costs and travel cost EUR 3,133. (Part of these savings in total amount of  EUR 16,550 are planned to be used for:
- covering the missing funds for audit of SRs for 2012 EUR 1,800,
- consultant for Capacity Assessment of NGO CAZAS EUR 6,500,
-development of financial software for NGO Juventas to align them with NGO CAZAS financial software in amount of EUR 1,500,  
- resources  for incentives for BBS survey among RAE in amount of EUR 1,500,
-additional resources for NGO Montenegrin HIV foundation for additional Psychologist for psycho social support for PLHIV in amount of EUR 3,750 and  
-aditional  resources is for NGO Zaštita Bar for outreach running costs in amount of EUR 1,500) 
b) Total Negative variance in amount of</t>
    </r>
    <r>
      <rPr>
        <b/>
        <sz val="11"/>
        <rFont val="Arial"/>
        <family val="2"/>
      </rPr>
      <t xml:space="preserve"> (EUR 17,450)</t>
    </r>
    <r>
      <rPr>
        <sz val="11"/>
        <rFont val="Arial"/>
        <family val="2"/>
      </rPr>
      <t xml:space="preserve"> for development of national HIV data base. These resourses are used from savings achieved in the implementation of MESS action plan implemented by IPH upon approval of reallocation from the previous FPM. 
</t>
    </r>
  </si>
  <si>
    <r>
      <t xml:space="preserve">The total positive variance in SR budget vs. expenditure in amount of </t>
    </r>
    <r>
      <rPr>
        <b/>
        <sz val="11"/>
        <rFont val="Arial"/>
        <family val="2"/>
      </rPr>
      <t>EUR 21,701</t>
    </r>
    <r>
      <rPr>
        <sz val="11"/>
        <rFont val="Arial"/>
        <family val="2"/>
      </rPr>
      <t xml:space="preserve"> is due to:
</t>
    </r>
    <r>
      <rPr>
        <b/>
        <sz val="11"/>
        <rFont val="Arial"/>
        <family val="2"/>
      </rPr>
      <t>Total Positive variance in amount of EUR 75,139 consisting of:</t>
    </r>
    <r>
      <rPr>
        <sz val="11"/>
        <rFont val="Arial"/>
        <family val="2"/>
      </rPr>
      <t xml:space="preserve">
a)  Postponed activities in total amount of EUR 28,189
-Printing of IEC materials in amount of EUR 6,570
-Delayed payment for salaries for outreach workers in total amount EUR 2,240 
-Sensitization training for doctors from Primary Health care Centers in amount of EUR 4,965 
-Capacity development training regarding gender sensitive issues for GO and NGO organizations and Media awareness raising campaign regarding gender sensitive topics in amount of EUR 5,240 
- Training for two person in second generation HIV surveillance and M&amp;E abroad in total amount of EUR 4,000
-Procurement of HIV rapid test for BBS survey among RAE and Merchant Marines in total amount of EUR 3,150 the procurement of these tests was budgeted under the SR implementing entity but it will be conducted by PR.
Promotion of the research "Gender equality in the context of HIV / AIDS" in amount of EUR 2,464 Phase 1 delayed activity
Reallocation of resources foreseen for implementation of  MESS action plan in total amount of EUR 46,950 – out of EUR 74,950 foreseen for implementation of MESS action plan by IPH, IPH has been implemented activities in amount of EUR 28,000.
</t>
    </r>
    <r>
      <rPr>
        <b/>
        <sz val="11"/>
        <rFont val="Arial"/>
        <family val="2"/>
      </rPr>
      <t>Total Negative Variance in amount of (EUR 53,438) is due to:</t>
    </r>
    <r>
      <rPr>
        <sz val="11"/>
        <rFont val="Arial"/>
        <family val="2"/>
      </rPr>
      <t xml:space="preserve">
b) Activity originally budgeted under the PR but implemented by SR in total amount of (EUR 28,000)
-Capacity building of NGO CAZAS originally foreseen to be implemented by PR but these resources were transferred to the NGO CAZAS as agreed with the previous FPM.
c) Interest received in amount of (EUR 12,891) has been reallocated for the program activities upon approval of previous FPM. 
d) Participation of civil society and PLHIV representatives in international meetings and conferences in amount of (EUR 12,547) resources for these activities were budgeted under the PR but it transferred to SR as part of SR agreement.
</t>
    </r>
  </si>
  <si>
    <r>
      <t xml:space="preserve">
The negative variance for the reporting period is</t>
    </r>
    <r>
      <rPr>
        <b/>
        <sz val="11"/>
        <rFont val="Arial"/>
        <family val="2"/>
      </rPr>
      <t xml:space="preserve"> (EUR 18,183) </t>
    </r>
    <r>
      <rPr>
        <sz val="11"/>
        <rFont val="Arial"/>
        <family val="2"/>
      </rPr>
      <t xml:space="preserve">and is related to:
</t>
    </r>
    <r>
      <rPr>
        <b/>
        <sz val="11"/>
        <rFont val="Arial"/>
        <family val="2"/>
      </rPr>
      <t>a) Objective 1  postive varinace in amount of EUR 22,273 consist of:</t>
    </r>
    <r>
      <rPr>
        <sz val="11"/>
        <rFont val="Arial"/>
        <family val="2"/>
      </rPr>
      <t xml:space="preserve">
Positive variance in amount of EUR 28,105 consisting of commitments related to procurement of:
 -needles and syringes for safe injecting in total amount of EUR 5,465
-urine drug test in total amount of EUR 6,440
-Condoms in total amount of EUR 14,400
-Lubricants in total amount of EUR 1,800
Positive variance in amount of EUR 15,298 represents postponed activities related to:
-procurement of HIV rapid tests in total amount of EUR 6,000
-Procurement of safe injecting equipment in total amount of EUR 6,535
-GMS related to commitments and postponed activities in total amount of EUR 3,760
Negative variance in total amount of</t>
    </r>
    <r>
      <rPr>
        <b/>
        <sz val="11"/>
        <rFont val="Arial"/>
        <family val="2"/>
      </rPr>
      <t xml:space="preserve"> </t>
    </r>
    <r>
      <rPr>
        <sz val="11"/>
        <rFont val="Arial"/>
        <family val="2"/>
      </rPr>
      <t xml:space="preserve">(EUR 21,070) related to:
-GMS and ISS related to the period April June but reflected within this reporting period and activities postpone from Phase 1 to period Q9Q10 in total amount of (EUR 19,270)
-Procurement of condoms to over bridge the period until the signing of Phase 2 renewals in total amount of (EUR 1,800)
</t>
    </r>
    <r>
      <rPr>
        <b/>
        <sz val="11"/>
        <rFont val="Arial"/>
        <family val="2"/>
      </rPr>
      <t xml:space="preserve">b)   Objective 2  negative variance in amount of (EUR 2,210) consist of:
</t>
    </r>
    <r>
      <rPr>
        <sz val="11"/>
        <rFont val="Arial"/>
        <family val="2"/>
      </rPr>
      <t xml:space="preserve">
 Positive variance in total amount of EUR 930 GMS related to postponed activities.
Negative variance in total amount of (EUR 3,140) GMS and ISS related to the period April June but reflected within this reporting period and activities postpone from Phase 1 to period Q9Q10
</t>
    </r>
    <r>
      <rPr>
        <b/>
        <sz val="11"/>
        <rFont val="Arial"/>
        <family val="2"/>
      </rPr>
      <t xml:space="preserve">c) Objective 3 negative variance in amount of (EUR 3,204) consist of: 
</t>
    </r>
    <r>
      <rPr>
        <sz val="11"/>
        <rFont val="Arial"/>
        <family val="2"/>
      </rPr>
      <t xml:space="preserve">
 Positive variance in total amount of EUR 364 GMS related to postponed activities.
Negative variance in total amount of (EUR 3,568) GMS and ISS related to the period April June but reflected within this reporting period and activities postpone from Phase 1 to period Q9Q10
</t>
    </r>
    <r>
      <rPr>
        <b/>
        <sz val="11"/>
        <rFont val="Arial"/>
        <family val="2"/>
      </rPr>
      <t xml:space="preserve">d) Objective 4 negative variance in amount of (EUR 28,686) consist of:
</t>
    </r>
    <r>
      <rPr>
        <sz val="11"/>
        <rFont val="Arial"/>
        <family val="2"/>
      </rPr>
      <t xml:space="preserve">
Positive variance in total amount of EUR 463 GMS related to postponed activities
Negative variance in total amount of (EUR 29,149) related to:
- Development of HIV national data base in total amount of (EUR 17,450) delayed activity from Phase 1
- GMS and ISS related to the period April June but reflected within this reporting period but reflected within this reporting period and activities postpone from Phase 1 to period Q9Q10 in total amount of (EUR 11,699)
</t>
    </r>
    <r>
      <rPr>
        <b/>
        <sz val="11"/>
        <rFont val="Arial"/>
        <family val="2"/>
      </rPr>
      <t xml:space="preserve">e) Objective 5 negative variance in amount of (EUR 6,416) consist of:
</t>
    </r>
    <r>
      <rPr>
        <sz val="11"/>
        <rFont val="Arial"/>
        <family val="2"/>
      </rPr>
      <t xml:space="preserve">
Positive variance in total amount of </t>
    </r>
    <r>
      <rPr>
        <b/>
        <sz val="11"/>
        <rFont val="Arial"/>
        <family val="2"/>
      </rPr>
      <t>EUR 2,956</t>
    </r>
    <r>
      <rPr>
        <sz val="11"/>
        <rFont val="Arial"/>
        <family val="2"/>
      </rPr>
      <t xml:space="preserve"> related to:
- GMS related to postponed activities in amount of EUR 636
-postponed activities for  PIU running costs in total amount of EUR 2,320
Negative variance in total amount of </t>
    </r>
    <r>
      <rPr>
        <b/>
        <sz val="11"/>
        <rFont val="Arial"/>
        <family val="2"/>
      </rPr>
      <t>(EUR 9,372)</t>
    </r>
    <r>
      <rPr>
        <sz val="11"/>
        <rFont val="Arial"/>
        <family val="2"/>
      </rPr>
      <t xml:space="preserve"> GMS and ISS related to the period April June but reflected within this reporting period and activities postpone from Phase 1 to period Q9Q10
</t>
    </r>
  </si>
  <si>
    <t xml:space="preserve">Postponed activities of State text book publishing agency from the Q7Q8 period  within the period Q9 (July-September 2012) 
• Production of textbooks and handbooks for teachers     
• Adoption of textbooks and handbooks for teachers by the reviewers ‘committee and the National Council for General Education
• Printing and distribution of  textbooks and handbooks
• Evaluation of the part of textbooks and handbooks for teachers
</t>
  </si>
  <si>
    <t>6,084 EUR has been transferred in advance within the previous reporting period</t>
  </si>
  <si>
    <t>During this reporting period IPH has been performing activities postponed from Phase 1 
Postponed activities of IPH Podgorica  from the Q7Q8 period  within the period Q9 (July-September 2012) 
• Data analysis for survey among SW
• Development of report  of a survey among SW
• Translation of the report on survey among SW
• Translation of the report on survey among Prisoners
• Complete data analysis for survey among Youth
• Development of report  of a survey among Youth
• Translation of the report on survey among Youth
• Complete data entry for survey among Health Care workers
• Complete data analysis for survey among Health Care workers
• Development of report  of a survey among Health Care workers
• Translation of the report on survey among Health Care workers
• Participation to training in second generation HIV surveillance and M&amp;E in Zagreb for two persons.
• Participation in World HIV/AIDS conference for one person.
• Organization of annual review meeting 
Cash balance represent resources planned for VCT training that has been held 24-27 Dec and the resources were not utilized by the 31st Dec 2012</t>
  </si>
  <si>
    <t>Due to the late sighing of Phase 2 renewals Trainings for has been postponed for Q11Q12 period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</si>
</sst>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00_ ;_ * \-#,##0.00_ ;_ * &quot;-&quot;??_ ;_ @_ "/>
    <numFmt numFmtId="173" formatCode="_ * #,##0_ ;_ * \-#,##0_ ;_ * &quot;-&quot;??_ ;_ @_ "/>
    <numFmt numFmtId="174" formatCode="[$-409]d\-mmm\-yyyy;@"/>
    <numFmt numFmtId="175" formatCode="#,##0.00;[Red]\(#,##0.00\)"/>
    <numFmt numFmtId="176" formatCode="#,##0.0000_);[Red]\(#,##0.0000\)"/>
    <numFmt numFmtId="177" formatCode="dd/mm/yyyy;@"/>
    <numFmt numFmtId="178" formatCode="[$-409]d\-mmm\-yy;@"/>
    <numFmt numFmtId="179" formatCode="&quot;$&quot;#,##0"/>
    <numFmt numFmtId="180" formatCode="#,##0.0000;[Red]\-#,##0.0000"/>
    <numFmt numFmtId="181" formatCode="mm/dd/yy;@"/>
    <numFmt numFmtId="182" formatCode="#,##0.0000_ ;\-#,##0.0000\ "/>
    <numFmt numFmtId="183" formatCode="#,##0.00_ ;\-#,##0.00\ "/>
    <numFmt numFmtId="184" formatCode="#,##0.0000"/>
    <numFmt numFmtId="185" formatCode="0.0000"/>
    <numFmt numFmtId="186" formatCode="_(* #,##0.00_);_(* \(#,##0.00\);_(* #,##0.00%_)"/>
    <numFmt numFmtId="187" formatCode="_(* #,##0.00_);_(* \(#,##0.00%\);_(* &quot;-&quot;??_);_(@_)"/>
    <numFmt numFmtId="188" formatCode="_(* #,##0.00%_);_(* \(#,##0.00\);_(* &quot;-&quot;??_);_(@_)"/>
    <numFmt numFmtId="189" formatCode="[$-809]dddd\,\ dd\ mmmm\ yyyy"/>
    <numFmt numFmtId="190" formatCode="yyyy"/>
    <numFmt numFmtId="191" formatCode="0.000"/>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
    <numFmt numFmtId="198" formatCode="#,##0.0"/>
    <numFmt numFmtId="199" formatCode="_(* #,##0.0_);_(* \(#,##0.0\);_(* &quot;-&quot;??_);_(@_)"/>
    <numFmt numFmtId="200" formatCode="_(* #,##0_);_(* \(#,##0\);_(* &quot;-&quot;??_);_(@_)"/>
    <numFmt numFmtId="201" formatCode="mmm\-yyyy"/>
  </numFmts>
  <fonts count="132">
    <font>
      <sz val="10"/>
      <name val="Arial"/>
      <family val="0"/>
    </font>
    <font>
      <sz val="11"/>
      <color indexed="8"/>
      <name val="Calibri"/>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b/>
      <sz val="18"/>
      <name val="Arial"/>
      <family val="2"/>
    </font>
    <font>
      <sz val="18"/>
      <name val="Arial"/>
      <family val="2"/>
    </font>
    <font>
      <b/>
      <sz val="10"/>
      <name val="Arial"/>
      <family val="2"/>
    </font>
    <font>
      <u val="single"/>
      <sz val="14"/>
      <name val="Arial"/>
      <family val="2"/>
    </font>
    <font>
      <i/>
      <sz val="11"/>
      <name val="Arial"/>
      <family val="2"/>
    </font>
    <font>
      <b/>
      <sz val="14"/>
      <name val="Arial"/>
      <family val="2"/>
    </font>
    <font>
      <u val="single"/>
      <sz val="12"/>
      <name val="Arial"/>
      <family val="2"/>
    </font>
    <font>
      <sz val="14"/>
      <name val="Arial"/>
      <family val="2"/>
    </font>
    <font>
      <sz val="8"/>
      <name val="Arial"/>
      <family val="2"/>
    </font>
    <font>
      <u val="single"/>
      <sz val="11"/>
      <name val="Arial"/>
      <family val="2"/>
    </font>
    <font>
      <sz val="10"/>
      <color indexed="22"/>
      <name val="Arial"/>
      <family val="2"/>
    </font>
    <font>
      <sz val="10"/>
      <color indexed="8"/>
      <name val="Arial"/>
      <family val="2"/>
    </font>
    <font>
      <sz val="7"/>
      <name val="Times New Roman"/>
      <family val="1"/>
    </font>
    <font>
      <b/>
      <i/>
      <sz val="11"/>
      <name val="Arial"/>
      <family val="2"/>
    </font>
    <font>
      <i/>
      <sz val="10"/>
      <name val="Arial"/>
      <family val="2"/>
    </font>
    <font>
      <sz val="11"/>
      <color indexed="9"/>
      <name val="Arial"/>
      <family val="2"/>
    </font>
    <font>
      <b/>
      <sz val="11"/>
      <color indexed="10"/>
      <name val="Arial"/>
      <family val="2"/>
    </font>
    <font>
      <b/>
      <sz val="11"/>
      <color indexed="52"/>
      <name val="Arial"/>
      <family val="2"/>
    </font>
    <font>
      <sz val="10"/>
      <color indexed="10"/>
      <name val="Arial"/>
      <family val="2"/>
    </font>
    <font>
      <b/>
      <sz val="11"/>
      <color indexed="12"/>
      <name val="Arial"/>
      <family val="2"/>
    </font>
    <font>
      <sz val="11"/>
      <color indexed="12"/>
      <name val="Arial"/>
      <family val="2"/>
    </font>
    <font>
      <sz val="10"/>
      <color indexed="9"/>
      <name val="Arial"/>
      <family val="2"/>
    </font>
    <font>
      <b/>
      <sz val="9"/>
      <name val="Arial"/>
      <family val="2"/>
    </font>
    <font>
      <sz val="10"/>
      <color indexed="12"/>
      <name val="Arial"/>
      <family val="2"/>
    </font>
    <font>
      <b/>
      <sz val="10"/>
      <color indexed="12"/>
      <name val="Arial"/>
      <family val="2"/>
    </font>
    <font>
      <b/>
      <sz val="11"/>
      <color indexed="53"/>
      <name val="Arial"/>
      <family val="2"/>
    </font>
    <font>
      <b/>
      <u val="single"/>
      <sz val="12"/>
      <color indexed="12"/>
      <name val="Arial"/>
      <family val="2"/>
    </font>
    <font>
      <b/>
      <sz val="12"/>
      <color indexed="12"/>
      <name val="Arial"/>
      <family val="2"/>
    </font>
    <font>
      <sz val="12"/>
      <color indexed="12"/>
      <name val="Arial"/>
      <family val="2"/>
    </font>
    <font>
      <sz val="11"/>
      <color indexed="53"/>
      <name val="Arial"/>
      <family val="2"/>
    </font>
    <font>
      <b/>
      <sz val="12"/>
      <color indexed="8"/>
      <name val="Calibri"/>
      <family val="2"/>
    </font>
    <font>
      <b/>
      <sz val="10"/>
      <color indexed="8"/>
      <name val="Calibri"/>
      <family val="2"/>
    </font>
    <font>
      <b/>
      <u val="single"/>
      <sz val="10"/>
      <color indexed="8"/>
      <name val="Calibri"/>
      <family val="2"/>
    </font>
    <font>
      <b/>
      <sz val="10"/>
      <name val="Calibri"/>
      <family val="2"/>
    </font>
    <font>
      <sz val="10"/>
      <color indexed="8"/>
      <name val="Calibri"/>
      <family val="2"/>
    </font>
    <font>
      <b/>
      <sz val="11"/>
      <color indexed="12"/>
      <name val="Calibri"/>
      <family val="2"/>
    </font>
    <font>
      <b/>
      <u val="single"/>
      <sz val="11"/>
      <name val="Arial"/>
      <family val="2"/>
    </font>
    <font>
      <b/>
      <i/>
      <sz val="10"/>
      <name val="Arial"/>
      <family val="2"/>
    </font>
    <font>
      <b/>
      <i/>
      <sz val="12"/>
      <name val="Arial"/>
      <family val="2"/>
    </font>
    <font>
      <b/>
      <i/>
      <sz val="8"/>
      <name val="Arial"/>
      <family val="2"/>
    </font>
    <font>
      <sz val="12"/>
      <color indexed="8"/>
      <name val="Times"/>
      <family val="1"/>
    </font>
    <font>
      <b/>
      <sz val="8"/>
      <name val="Tahoma"/>
      <family val="2"/>
    </font>
    <font>
      <sz val="8"/>
      <name val="Tahoma"/>
      <family val="2"/>
    </font>
    <font>
      <sz val="10"/>
      <color indexed="10"/>
      <name val="Tahoma"/>
      <family val="2"/>
    </font>
    <font>
      <b/>
      <sz val="14"/>
      <color indexed="12"/>
      <name val="Arial"/>
      <family val="2"/>
    </font>
    <font>
      <sz val="13"/>
      <name val="Arial"/>
      <family val="2"/>
    </font>
    <font>
      <b/>
      <sz val="13"/>
      <color indexed="12"/>
      <name val="Arial"/>
      <family val="2"/>
    </font>
    <font>
      <sz val="12"/>
      <color indexed="8"/>
      <name val="Arial"/>
      <family val="2"/>
    </font>
    <font>
      <sz val="11"/>
      <name val="Calibri"/>
      <family val="2"/>
    </font>
    <font>
      <sz val="9"/>
      <name val="Tahoma"/>
      <family val="2"/>
    </font>
    <font>
      <b/>
      <sz val="9"/>
      <name val="Tahoma"/>
      <family val="2"/>
    </font>
    <font>
      <sz val="14"/>
      <color indexed="9"/>
      <name val="Arial"/>
      <family val="2"/>
    </font>
    <font>
      <b/>
      <i/>
      <u val="single"/>
      <sz val="10"/>
      <name val="Arial"/>
      <family val="2"/>
    </font>
    <font>
      <sz val="14"/>
      <color indexed="12"/>
      <name val="Arial"/>
      <family val="2"/>
    </font>
    <font>
      <b/>
      <sz val="16"/>
      <color indexed="12"/>
      <name val="Arial"/>
      <family val="2"/>
    </font>
    <font>
      <b/>
      <u val="single"/>
      <sz val="14"/>
      <color indexed="12"/>
      <name val="Arial"/>
      <family val="2"/>
    </font>
    <font>
      <sz val="10"/>
      <name val="Arial Unicode MS"/>
      <family val="2"/>
    </font>
    <font>
      <b/>
      <sz val="10"/>
      <name val="Arial Unicode MS"/>
      <family val="2"/>
    </font>
    <font>
      <sz val="14"/>
      <name val="Calibri"/>
      <family val="2"/>
    </font>
    <font>
      <b/>
      <sz val="14"/>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u val="single"/>
      <sz val="14"/>
      <color indexed="10"/>
      <name val="Arial"/>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0"/>
      <color rgb="FFFF0000"/>
      <name val="Arial"/>
      <family val="2"/>
    </font>
    <font>
      <b/>
      <sz val="11"/>
      <color theme="1"/>
      <name val="Arial"/>
      <family val="2"/>
    </font>
    <font>
      <b/>
      <sz val="12"/>
      <color rgb="FFFF0000"/>
      <name val="Arial"/>
      <family val="2"/>
    </font>
    <font>
      <b/>
      <u val="single"/>
      <sz val="14"/>
      <color rgb="FFFF0000"/>
      <name val="Arial"/>
      <family val="2"/>
    </font>
    <font>
      <b/>
      <sz val="12"/>
      <color rgb="FFFF0000"/>
      <name val="Times New Roman"/>
      <family val="1"/>
    </font>
    <font>
      <b/>
      <sz val="11"/>
      <color rgb="FF0000FF"/>
      <name val="Arial"/>
      <family val="2"/>
    </font>
    <font>
      <b/>
      <sz val="12"/>
      <color rgb="FF2038EC"/>
      <name val="Arial"/>
      <family val="2"/>
    </font>
    <font>
      <b/>
      <sz val="14"/>
      <color rgb="FF0000FF"/>
      <name val="Arial"/>
      <family val="2"/>
    </font>
    <font>
      <b/>
      <sz val="12"/>
      <color rgb="FF0000FF"/>
      <name val="Arial"/>
      <family val="2"/>
    </font>
    <font>
      <b/>
      <sz val="16"/>
      <color rgb="FF0000FF"/>
      <name val="Arial"/>
      <family val="2"/>
    </font>
    <font>
      <b/>
      <sz val="14"/>
      <color rgb="FF0066FF"/>
      <name val="Arial"/>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lightTrellis">
        <bgColor indexed="42"/>
      </patternFill>
    </fill>
    <fill>
      <patternFill patternType="lightTrellis">
        <bgColor indexed="9"/>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lightGray">
        <bgColor indexed="9"/>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CFFCC"/>
        <bgColor indexed="64"/>
      </patternFill>
    </fill>
    <fill>
      <patternFill patternType="solid">
        <fgColor indexed="55"/>
        <bgColor indexed="64"/>
      </patternFill>
    </fill>
    <fill>
      <patternFill patternType="solid">
        <fgColor theme="0" tint="-0.24997000396251678"/>
        <bgColor indexed="64"/>
      </patternFill>
    </fill>
    <fill>
      <patternFill patternType="solid">
        <fgColor indexed="56"/>
        <bgColor indexed="64"/>
      </patternFill>
    </fill>
    <fill>
      <patternFill patternType="solid">
        <fgColor indexed="26"/>
        <bgColor indexed="64"/>
      </patternFill>
    </fill>
  </fills>
  <borders count="2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medium"/>
    </border>
    <border>
      <left style="thin"/>
      <right style="thin"/>
      <top style="medium"/>
      <bottom style="thin"/>
    </border>
    <border>
      <left style="thin"/>
      <right style="medium"/>
      <top style="thin"/>
      <bottom style="thin"/>
    </border>
    <border>
      <left/>
      <right style="thin"/>
      <top style="medium"/>
      <bottom style="thin"/>
    </border>
    <border>
      <left/>
      <right style="thin"/>
      <top style="thin"/>
      <bottom style="thin"/>
    </border>
    <border>
      <left style="medium"/>
      <right/>
      <top/>
      <bottom style="medium"/>
    </border>
    <border>
      <left/>
      <right/>
      <top style="medium"/>
      <bottom style="thin"/>
    </border>
    <border>
      <left/>
      <right style="thin"/>
      <top/>
      <bottom/>
    </border>
    <border>
      <left/>
      <right/>
      <top/>
      <bottom style="medium"/>
    </border>
    <border>
      <left style="medium"/>
      <right/>
      <top/>
      <bottom/>
    </border>
    <border>
      <left style="thin"/>
      <right style="medium"/>
      <top style="medium"/>
      <bottom style="thin"/>
    </border>
    <border>
      <left style="thin"/>
      <right/>
      <top style="thin"/>
      <bottom style="thin"/>
    </border>
    <border>
      <left style="thin"/>
      <right/>
      <top style="medium"/>
      <bottom/>
    </border>
    <border>
      <left style="thin"/>
      <right style="medium"/>
      <top style="medium"/>
      <bottom/>
    </border>
    <border>
      <left/>
      <right/>
      <top style="thin"/>
      <bottom style="thin"/>
    </border>
    <border>
      <left style="thin"/>
      <right/>
      <top/>
      <bottom/>
    </border>
    <border>
      <left style="thin"/>
      <right style="thin"/>
      <top style="thin"/>
      <bottom style="hair"/>
    </border>
    <border>
      <left style="thin"/>
      <right/>
      <top style="thin"/>
      <bottom style="hair"/>
    </border>
    <border>
      <left style="thin"/>
      <right style="thin"/>
      <top style="hair"/>
      <bottom style="hair"/>
    </border>
    <border>
      <left style="thin"/>
      <right/>
      <top style="hair"/>
      <bottom style="hair"/>
    </border>
    <border>
      <left style="thin"/>
      <right style="thin"/>
      <top style="hair"/>
      <bottom/>
    </border>
    <border>
      <left style="thin"/>
      <right/>
      <top style="thin"/>
      <bottom/>
    </border>
    <border>
      <left style="thin"/>
      <right/>
      <top style="hair"/>
      <bottom style="thin"/>
    </border>
    <border>
      <left/>
      <right style="thin"/>
      <top style="thin"/>
      <bottom/>
    </border>
    <border>
      <left style="thin"/>
      <right style="thin"/>
      <top style="hair"/>
      <bottom style="thin"/>
    </border>
    <border>
      <left/>
      <right/>
      <top style="thin"/>
      <bottom/>
    </border>
    <border>
      <left style="thin"/>
      <right style="thin"/>
      <top style="thin"/>
      <bottom/>
    </border>
    <border>
      <left style="medium"/>
      <right style="thin">
        <color indexed="9"/>
      </right>
      <top/>
      <bottom/>
    </border>
    <border>
      <left style="medium"/>
      <right style="thin">
        <color indexed="9"/>
      </right>
      <top style="thin">
        <color indexed="9"/>
      </top>
      <bottom/>
    </border>
    <border>
      <left style="medium"/>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9"/>
      </bottom>
    </border>
    <border>
      <left/>
      <right/>
      <top style="thin">
        <color indexed="9"/>
      </top>
      <bottom/>
    </border>
    <border>
      <left/>
      <right style="thin">
        <color indexed="9"/>
      </right>
      <top style="medium"/>
      <bottom style="thin">
        <color indexed="9"/>
      </bottom>
    </border>
    <border>
      <left style="thin">
        <color indexed="9"/>
      </left>
      <right style="thin">
        <color indexed="9"/>
      </right>
      <top style="medium"/>
      <bottom/>
    </border>
    <border>
      <left/>
      <right/>
      <top style="thin">
        <color indexed="9"/>
      </top>
      <bottom style="thin">
        <color indexed="9"/>
      </bottom>
    </border>
    <border>
      <left style="thin">
        <color indexed="9"/>
      </left>
      <right/>
      <top style="medium"/>
      <bottom style="thin">
        <color indexed="9"/>
      </bottom>
    </border>
    <border>
      <left style="thin">
        <color indexed="9"/>
      </left>
      <right style="thin">
        <color indexed="9"/>
      </right>
      <top style="medium"/>
      <bottom style="thin">
        <color indexed="9"/>
      </bottom>
    </border>
    <border>
      <left style="thin">
        <color indexed="9"/>
      </left>
      <right/>
      <top/>
      <bottom style="thin">
        <color indexed="9"/>
      </bottom>
    </border>
    <border>
      <left/>
      <right/>
      <top style="thin">
        <color indexed="9"/>
      </top>
      <bottom style="medium"/>
    </border>
    <border>
      <left style="thin">
        <color indexed="9"/>
      </left>
      <right/>
      <top style="thin">
        <color indexed="9"/>
      </top>
      <bottom style="medium"/>
    </border>
    <border>
      <left style="thin">
        <color indexed="9"/>
      </left>
      <right style="medium"/>
      <top style="thin">
        <color indexed="9"/>
      </top>
      <bottom style="medium"/>
    </border>
    <border>
      <left style="thin">
        <color indexed="9"/>
      </left>
      <right style="thin">
        <color indexed="9"/>
      </right>
      <top/>
      <bottom style="thin">
        <color indexed="9"/>
      </bottom>
    </border>
    <border>
      <left style="thin">
        <color indexed="9"/>
      </left>
      <right style="thin">
        <color indexed="9"/>
      </right>
      <top/>
      <bottom/>
    </border>
    <border>
      <left style="thin">
        <color indexed="9"/>
      </left>
      <right/>
      <top style="thin">
        <color indexed="9"/>
      </top>
      <bottom/>
    </border>
    <border>
      <left/>
      <right style="thin">
        <color indexed="9"/>
      </right>
      <top style="thin">
        <color indexed="9"/>
      </top>
      <bottom style="thin">
        <color indexed="9"/>
      </bottom>
    </border>
    <border>
      <left/>
      <right/>
      <top style="medium"/>
      <bottom/>
    </border>
    <border>
      <left/>
      <right/>
      <top style="medium"/>
      <bottom style="thin">
        <color indexed="9"/>
      </bottom>
    </border>
    <border>
      <left/>
      <right style="thin">
        <color indexed="9"/>
      </right>
      <top style="thin">
        <color indexed="9"/>
      </top>
      <bottom/>
    </border>
    <border>
      <left style="thin">
        <color indexed="9"/>
      </left>
      <right style="thin">
        <color indexed="9"/>
      </right>
      <top style="thin"/>
      <bottom style="thin">
        <color indexed="9"/>
      </bottom>
    </border>
    <border>
      <left/>
      <right/>
      <top/>
      <bottom style="thin">
        <color indexed="9"/>
      </bottom>
    </border>
    <border>
      <left/>
      <right/>
      <top/>
      <bottom style="thin"/>
    </border>
    <border>
      <left style="thin">
        <color indexed="9"/>
      </left>
      <right/>
      <top/>
      <bottom style="thin"/>
    </border>
    <border>
      <left style="thin">
        <color indexed="9"/>
      </left>
      <right style="thin">
        <color indexed="9"/>
      </right>
      <top style="thin">
        <color indexed="9"/>
      </top>
      <bottom style="medium"/>
    </border>
    <border>
      <left style="thin">
        <color indexed="9"/>
      </left>
      <right/>
      <top style="thin"/>
      <bottom style="thin">
        <color indexed="9"/>
      </bottom>
    </border>
    <border>
      <left style="thin">
        <color indexed="9"/>
      </left>
      <right/>
      <top style="double"/>
      <bottom/>
    </border>
    <border>
      <left/>
      <right/>
      <top style="thin"/>
      <bottom style="thin">
        <color indexed="9"/>
      </bottom>
    </border>
    <border>
      <left/>
      <right style="thin">
        <color indexed="9"/>
      </right>
      <top style="thin"/>
      <bottom/>
    </border>
    <border>
      <left/>
      <right style="thin">
        <color indexed="9"/>
      </right>
      <top style="thin"/>
      <bottom style="thin">
        <color indexed="9"/>
      </bottom>
    </border>
    <border>
      <left style="thin">
        <color indexed="9"/>
      </left>
      <right style="thin">
        <color indexed="9"/>
      </right>
      <top style="thin">
        <color indexed="9"/>
      </top>
      <bottom style="thin"/>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right style="thin">
        <color indexed="9"/>
      </right>
      <top/>
      <bottom style="thin">
        <color indexed="9"/>
      </bottom>
    </border>
    <border>
      <left style="medium"/>
      <right/>
      <top style="thin">
        <color indexed="9"/>
      </top>
      <bottom style="thin">
        <color indexed="9"/>
      </bottom>
    </border>
    <border>
      <left style="medium"/>
      <right/>
      <top style="thin">
        <color indexed="9"/>
      </top>
      <bottom/>
    </border>
    <border>
      <left/>
      <right style="thin">
        <color indexed="9"/>
      </right>
      <top/>
      <bottom/>
    </border>
    <border>
      <left style="medium"/>
      <right style="medium"/>
      <top style="medium"/>
      <bottom style="medium"/>
    </border>
    <border>
      <left/>
      <right style="medium"/>
      <top style="thin"/>
      <bottom style="thin"/>
    </border>
    <border>
      <left style="medium"/>
      <right style="medium"/>
      <top style="thin"/>
      <bottom style="thin"/>
    </border>
    <border>
      <left style="thin">
        <color indexed="9"/>
      </left>
      <right/>
      <top style="thin"/>
      <bottom/>
    </border>
    <border>
      <left style="thin">
        <color indexed="9"/>
      </left>
      <right style="thin">
        <color indexed="9"/>
      </right>
      <top style="thin"/>
      <bottom/>
    </border>
    <border>
      <left style="medium"/>
      <right style="medium"/>
      <top/>
      <bottom style="thin"/>
    </border>
    <border>
      <left style="thin"/>
      <right style="thin"/>
      <top/>
      <bottom style="thin"/>
    </border>
    <border>
      <left style="medium"/>
      <right/>
      <top style="medium"/>
      <bottom/>
    </border>
    <border>
      <left style="medium"/>
      <right style="medium"/>
      <top/>
      <bottom style="medium"/>
    </border>
    <border>
      <left/>
      <right/>
      <top/>
      <bottom style="double"/>
    </border>
    <border>
      <left/>
      <right style="thin">
        <color indexed="9"/>
      </right>
      <top style="thin">
        <color indexed="9"/>
      </top>
      <bottom style="thin"/>
    </border>
    <border>
      <left style="thin">
        <color indexed="9"/>
      </left>
      <right/>
      <top style="thin">
        <color indexed="9"/>
      </top>
      <bottom style="thin"/>
    </border>
    <border>
      <left/>
      <right/>
      <top style="thin">
        <color indexed="9"/>
      </top>
      <bottom style="thin"/>
    </border>
    <border>
      <left style="thin">
        <color indexed="9"/>
      </left>
      <right/>
      <top style="medium"/>
      <bottom style="thin"/>
    </border>
    <border>
      <left style="thin">
        <color indexed="9"/>
      </left>
      <right style="thin">
        <color indexed="9"/>
      </right>
      <top style="medium"/>
      <bottom style="thin"/>
    </border>
    <border>
      <left/>
      <right/>
      <top style="hair"/>
      <bottom style="hair"/>
    </border>
    <border>
      <left style="thin"/>
      <right style="thin"/>
      <top style="thin"/>
      <bottom style="medium"/>
    </border>
    <border>
      <left style="medium"/>
      <right style="medium"/>
      <top style="medium"/>
      <bottom/>
    </border>
    <border>
      <left/>
      <right style="medium"/>
      <top style="medium"/>
      <bottom/>
    </border>
    <border>
      <left/>
      <right/>
      <top style="thin"/>
      <bottom style="medium"/>
    </border>
    <border>
      <left/>
      <right style="medium"/>
      <top style="thin"/>
      <bottom style="medium"/>
    </border>
    <border>
      <left style="thin"/>
      <right/>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style="thin"/>
      <bottom style="medium"/>
    </border>
    <border>
      <left style="thin"/>
      <right/>
      <top/>
      <bottom style="thin"/>
    </border>
    <border>
      <left style="medium"/>
      <right/>
      <top style="medium"/>
      <bottom style="medium"/>
    </border>
    <border>
      <left style="thin">
        <color indexed="9"/>
      </left>
      <right/>
      <top/>
      <bottom/>
    </border>
    <border>
      <left style="medium"/>
      <right/>
      <top style="thin"/>
      <bottom/>
    </border>
    <border>
      <left/>
      <right style="thin">
        <color indexed="9"/>
      </right>
      <top/>
      <bottom style="thin"/>
    </border>
    <border>
      <left style="thin">
        <color indexed="9"/>
      </left>
      <right style="thin">
        <color indexed="9"/>
      </right>
      <top/>
      <bottom style="thin"/>
    </border>
    <border>
      <left/>
      <right/>
      <top style="medium"/>
      <bottom style="medium"/>
    </border>
    <border>
      <left style="thick"/>
      <right/>
      <top/>
      <bottom style="medium"/>
    </border>
    <border>
      <left style="thick"/>
      <right/>
      <top style="medium"/>
      <bottom style="medium"/>
    </border>
    <border>
      <left style="hair"/>
      <right style="hair"/>
      <top style="hair"/>
      <bottom style="hair"/>
    </border>
    <border>
      <left style="medium"/>
      <right/>
      <top style="hair"/>
      <bottom/>
    </border>
    <border>
      <left style="hair"/>
      <right style="hair"/>
      <top/>
      <bottom style="medium"/>
    </border>
    <border>
      <left style="hair"/>
      <right style="medium"/>
      <top style="medium"/>
      <bottom style="medium"/>
    </border>
    <border>
      <left style="medium"/>
      <right/>
      <top style="hair"/>
      <bottom style="hair"/>
    </border>
    <border>
      <left style="hair"/>
      <right/>
      <top style="hair"/>
      <bottom style="hair"/>
    </border>
    <border>
      <left style="hair"/>
      <right style="hair"/>
      <top style="hair"/>
      <bottom/>
    </border>
    <border>
      <left style="thin">
        <color indexed="9"/>
      </left>
      <right style="medium"/>
      <top style="medium"/>
      <bottom style="medium"/>
    </border>
    <border>
      <left style="medium"/>
      <right style="medium"/>
      <top style="medium"/>
      <bottom style="thin"/>
    </border>
    <border>
      <left style="thin"/>
      <right style="thin"/>
      <top/>
      <bottom style="hair"/>
    </border>
    <border>
      <left style="thin"/>
      <right style="thin"/>
      <top/>
      <bottom/>
    </border>
    <border>
      <left/>
      <right style="medium"/>
      <top/>
      <bottom/>
    </border>
    <border>
      <left style="thin">
        <color indexed="9"/>
      </left>
      <right style="medium"/>
      <top style="thin">
        <color indexed="9"/>
      </top>
      <bottom style="thin">
        <color indexed="9"/>
      </bottom>
    </border>
    <border>
      <left style="thin">
        <color indexed="9"/>
      </left>
      <right style="thin">
        <color indexed="9"/>
      </right>
      <top style="medium"/>
      <bottom style="medium"/>
    </border>
    <border>
      <left style="thin"/>
      <right style="thin"/>
      <top style="medium"/>
      <bottom/>
    </border>
    <border>
      <left style="medium"/>
      <right/>
      <top style="medium"/>
      <bottom style="thin"/>
    </border>
    <border>
      <left style="thin"/>
      <right style="thin"/>
      <top style="medium"/>
      <bottom style="medium"/>
    </border>
    <border>
      <left/>
      <right style="medium"/>
      <top style="medium"/>
      <bottom style="medium"/>
    </border>
    <border>
      <left style="hair"/>
      <right style="hair"/>
      <top style="medium"/>
      <bottom style="medium"/>
    </border>
    <border>
      <left style="hair"/>
      <right style="medium"/>
      <top/>
      <bottom style="medium"/>
    </border>
    <border>
      <left style="medium"/>
      <right/>
      <top style="medium"/>
      <bottom style="hair"/>
    </border>
    <border>
      <left/>
      <right style="hair"/>
      <top style="medium"/>
      <bottom style="hair"/>
    </border>
    <border>
      <left style="hair"/>
      <right style="hair"/>
      <top/>
      <bottom style="hair"/>
    </border>
    <border>
      <left style="hair"/>
      <right style="medium"/>
      <top style="hair"/>
      <bottom style="hair"/>
    </border>
    <border>
      <left/>
      <right/>
      <top style="medium"/>
      <bottom style="hair"/>
    </border>
    <border>
      <left style="thick"/>
      <right style="hair"/>
      <top style="medium"/>
      <bottom style="hair"/>
    </border>
    <border>
      <left style="hair"/>
      <right style="hair"/>
      <top style="medium"/>
      <bottom style="hair"/>
    </border>
    <border>
      <left style="medium"/>
      <right style="medium"/>
      <top style="medium"/>
      <bottom style="hair"/>
    </border>
    <border>
      <left/>
      <right style="hair"/>
      <top style="hair"/>
      <bottom style="hair"/>
    </border>
    <border>
      <left style="thick"/>
      <right style="hair"/>
      <top style="hair"/>
      <bottom style="hair"/>
    </border>
    <border>
      <left style="medium"/>
      <right style="medium"/>
      <top style="hair"/>
      <bottom style="hair"/>
    </border>
    <border>
      <left/>
      <right style="hair"/>
      <top style="hair"/>
      <bottom/>
    </border>
    <border>
      <left/>
      <right/>
      <top style="hair"/>
      <bottom/>
    </border>
    <border>
      <left style="medium"/>
      <right style="medium"/>
      <top style="hair"/>
      <bottom/>
    </border>
    <border>
      <left/>
      <right/>
      <top style="hair"/>
      <bottom style="medium"/>
    </border>
    <border>
      <left style="thick"/>
      <right style="hair"/>
      <top style="hair"/>
      <bottom style="medium"/>
    </border>
    <border>
      <left style="hair"/>
      <right style="hair"/>
      <top style="hair"/>
      <bottom style="medium"/>
    </border>
    <border>
      <left style="medium"/>
      <right style="medium"/>
      <top style="hair"/>
      <bottom style="medium"/>
    </border>
    <border>
      <left/>
      <right style="medium"/>
      <top/>
      <bottom style="medium"/>
    </border>
    <border>
      <left/>
      <right style="medium"/>
      <top style="hair"/>
      <bottom style="hair"/>
    </border>
    <border>
      <left/>
      <right style="medium"/>
      <top style="hair"/>
      <bottom/>
    </border>
    <border>
      <left style="medium"/>
      <right style="hair"/>
      <top style="hair"/>
      <bottom/>
    </border>
    <border>
      <left style="thick"/>
      <right/>
      <top style="hair"/>
      <bottom style="hair"/>
    </border>
    <border>
      <left style="thin"/>
      <right/>
      <top style="thin"/>
      <bottom style="medium"/>
    </border>
    <border>
      <left style="medium"/>
      <right style="thin"/>
      <top style="thin"/>
      <bottom/>
    </border>
    <border>
      <left/>
      <right style="medium"/>
      <top style="thin"/>
      <bottom/>
    </border>
    <border>
      <left style="thin"/>
      <right style="medium"/>
      <top style="thin"/>
      <bottom/>
    </border>
    <border>
      <left style="thin">
        <color indexed="9"/>
      </left>
      <right>
        <color indexed="63"/>
      </right>
      <top style="thin">
        <color indexed="9"/>
      </top>
      <bottom style="double"/>
    </border>
    <border>
      <left/>
      <right style="thin"/>
      <top style="thin"/>
      <bottom style="medium"/>
    </border>
    <border>
      <left style="thin">
        <color indexed="9"/>
      </left>
      <right style="medium"/>
      <top style="thin">
        <color indexed="9"/>
      </top>
      <bottom>
        <color indexed="63"/>
      </bottom>
    </border>
    <border>
      <left/>
      <right style="medium"/>
      <top/>
      <bottom style="thin"/>
    </border>
    <border>
      <left style="medium"/>
      <right style="thin"/>
      <top style="medium"/>
      <bottom style="medium"/>
    </border>
    <border>
      <left style="thin"/>
      <right style="medium"/>
      <top style="medium"/>
      <bottom style="medium"/>
    </border>
    <border>
      <left style="thin"/>
      <right style="medium"/>
      <top/>
      <bottom style="thin"/>
    </border>
    <border>
      <left style="hair"/>
      <right style="hair"/>
      <top style="medium"/>
      <bottom style="dotted"/>
    </border>
    <border>
      <left/>
      <right style="hair"/>
      <top style="medium"/>
      <bottom style="dotted"/>
    </border>
    <border>
      <left style="hair"/>
      <right style="medium"/>
      <top style="medium"/>
      <bottom style="dotted"/>
    </border>
    <border>
      <left style="hair"/>
      <right style="hair"/>
      <top style="dotted"/>
      <bottom style="dotted"/>
    </border>
    <border>
      <left/>
      <right style="hair"/>
      <top style="dotted"/>
      <bottom style="dotted"/>
    </border>
    <border>
      <left style="hair"/>
      <right style="medium"/>
      <top style="dotted"/>
      <bottom style="dotted"/>
    </border>
    <border>
      <left style="hair"/>
      <right style="hair"/>
      <top style="dotted"/>
      <bottom style="medium"/>
    </border>
    <border>
      <left/>
      <right style="hair"/>
      <top style="dotted"/>
      <bottom style="medium"/>
    </border>
    <border>
      <left style="hair"/>
      <right style="medium"/>
      <top style="dotted"/>
      <bottom style="medium"/>
    </border>
    <border>
      <left style="medium"/>
      <right/>
      <top>
        <color indexed="63"/>
      </top>
      <bottom style="hair"/>
    </border>
    <border>
      <left style="hair"/>
      <right style="hair"/>
      <top>
        <color indexed="63"/>
      </top>
      <bottom style="dotted"/>
    </border>
    <border>
      <left/>
      <right style="hair"/>
      <top>
        <color indexed="63"/>
      </top>
      <bottom style="dotted"/>
    </border>
    <border>
      <left style="hair"/>
      <right style="medium"/>
      <top>
        <color indexed="63"/>
      </top>
      <bottom style="dotted"/>
    </border>
    <border>
      <left style="thick"/>
      <right style="hair"/>
      <top>
        <color indexed="63"/>
      </top>
      <bottom style="hair"/>
    </border>
    <border>
      <left/>
      <right/>
      <top/>
      <bottom style="hair"/>
    </border>
    <border>
      <left/>
      <right style="medium"/>
      <top>
        <color indexed="63"/>
      </top>
      <bottom style="hair"/>
    </border>
    <border>
      <left style="dotted"/>
      <right style="dotted"/>
      <top>
        <color indexed="63"/>
      </top>
      <bottom>
        <color indexed="63"/>
      </bottom>
    </border>
    <border>
      <left style="dotted"/>
      <right style="dotted"/>
      <top style="dotted"/>
      <bottom>
        <color indexed="63"/>
      </bottom>
    </border>
    <border>
      <left style="thin"/>
      <right style="thin"/>
      <top/>
      <bottom style="medium"/>
    </border>
    <border>
      <left style="medium"/>
      <right/>
      <top style="thin"/>
      <bottom style="medium"/>
    </border>
    <border>
      <left/>
      <right style="thin"/>
      <top style="medium"/>
      <bottom/>
    </border>
    <border>
      <left style="medium"/>
      <right style="thin"/>
      <top/>
      <bottom style="medium"/>
    </border>
    <border>
      <left style="thin"/>
      <right/>
      <top/>
      <bottom style="medium"/>
    </border>
    <border>
      <left style="medium"/>
      <right/>
      <top style="thin"/>
      <bottom style="thin"/>
    </border>
    <border>
      <left/>
      <right style="thin"/>
      <top/>
      <bottom style="thin"/>
    </border>
    <border>
      <left style="hair"/>
      <right/>
      <top style="hair"/>
      <bottom style="medium"/>
    </border>
    <border>
      <left/>
      <right style="medium"/>
      <top style="hair"/>
      <bottom style="medium"/>
    </border>
    <border>
      <left style="hair"/>
      <right/>
      <top style="medium"/>
      <bottom style="hair"/>
    </border>
    <border>
      <left/>
      <right style="medium"/>
      <top style="medium"/>
      <bottom style="hair"/>
    </border>
    <border>
      <left/>
      <right style="thin"/>
      <top style="medium"/>
      <bottom style="medium"/>
    </border>
    <border>
      <left style="medium"/>
      <right>
        <color indexed="63"/>
      </right>
      <top>
        <color indexed="63"/>
      </top>
      <bottom style="thin">
        <color indexed="9"/>
      </bottom>
    </border>
    <border>
      <left style="thin"/>
      <right/>
      <top style="medium"/>
      <bottom style="medium"/>
    </border>
    <border>
      <left style="medium"/>
      <right style="thin"/>
      <top style="medium"/>
      <bottom/>
    </border>
    <border>
      <left style="thin"/>
      <right style="medium"/>
      <top/>
      <bottom style="medium"/>
    </border>
    <border>
      <left/>
      <right style="thin">
        <color indexed="9"/>
      </right>
      <top/>
      <bottom style="medium"/>
    </border>
    <border>
      <left style="medium"/>
      <right style="thin">
        <color indexed="9"/>
      </right>
      <top style="medium"/>
      <bottom style="medium"/>
    </border>
    <border>
      <left/>
      <right/>
      <top style="hair"/>
      <bottom style="thin"/>
    </border>
    <border>
      <left/>
      <right style="thin"/>
      <top style="hair"/>
      <bottom style="thin"/>
    </border>
    <border>
      <left style="hair"/>
      <right/>
      <top style="thin"/>
      <bottom/>
    </border>
    <border>
      <left style="hair"/>
      <right/>
      <top/>
      <bottom style="hair"/>
    </border>
    <border>
      <left/>
      <right style="thin"/>
      <top/>
      <bottom style="hair"/>
    </border>
    <border>
      <left style="thin"/>
      <right style="hair"/>
      <top style="thin"/>
      <bottom/>
    </border>
    <border>
      <left style="thin"/>
      <right style="hair"/>
      <top/>
      <bottom/>
    </border>
    <border>
      <left style="thin"/>
      <right style="hair"/>
      <top/>
      <bottom style="hair"/>
    </border>
    <border>
      <left/>
      <right style="medium"/>
      <top style="thin">
        <color indexed="9"/>
      </top>
      <bottom/>
    </border>
    <border>
      <left style="medium"/>
      <right/>
      <top style="medium"/>
      <bottom style="thin">
        <color indexed="9"/>
      </bottom>
    </border>
    <border>
      <left/>
      <right style="medium"/>
      <top style="medium"/>
      <bottom style="thin">
        <color indexed="9"/>
      </bottom>
    </border>
    <border>
      <left style="medium"/>
      <right style="thin">
        <color indexed="9"/>
      </right>
      <top style="medium"/>
      <bottom style="thin">
        <color indexed="9"/>
      </bottom>
    </border>
    <border>
      <left style="thin">
        <color indexed="9"/>
      </left>
      <right style="medium"/>
      <top style="medium"/>
      <bottom style="thin">
        <color indexed="9"/>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0" fillId="0" borderId="0">
      <alignment/>
      <protection/>
    </xf>
    <xf numFmtId="0" fontId="74" fillId="0" borderId="0">
      <alignment/>
      <protection/>
    </xf>
    <xf numFmtId="0" fontId="0" fillId="0" borderId="0">
      <alignment/>
      <protection/>
    </xf>
    <xf numFmtId="0" fontId="26" fillId="0" borderId="0">
      <alignment/>
      <protection/>
    </xf>
    <xf numFmtId="0" fontId="100"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2485">
    <xf numFmtId="0" fontId="0" fillId="0" borderId="0" xfId="0" applyAlignment="1">
      <alignment/>
    </xf>
    <xf numFmtId="0" fontId="19"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Alignment="1" applyProtection="1">
      <alignment vertical="center"/>
      <protection/>
    </xf>
    <xf numFmtId="0" fontId="9" fillId="33" borderId="10" xfId="0" applyFont="1" applyFill="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173" fontId="3" fillId="0" borderId="0" xfId="42" applyNumberFormat="1" applyFont="1" applyBorder="1" applyAlignment="1" applyProtection="1">
      <alignment/>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173" fontId="3"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34" borderId="0" xfId="0" applyFill="1" applyBorder="1" applyAlignment="1" applyProtection="1">
      <alignment vertical="center"/>
      <protection/>
    </xf>
    <xf numFmtId="0" fontId="10" fillId="0" borderId="0" xfId="0" applyFont="1" applyAlignment="1" applyProtection="1">
      <alignment/>
      <protection/>
    </xf>
    <xf numFmtId="173" fontId="0" fillId="0" borderId="0" xfId="42" applyNumberFormat="1" applyAlignment="1" applyProtection="1">
      <alignment/>
      <protection/>
    </xf>
    <xf numFmtId="0" fontId="0" fillId="0" borderId="0" xfId="0" applyFont="1" applyFill="1" applyAlignment="1" applyProtection="1">
      <alignment/>
      <protection/>
    </xf>
    <xf numFmtId="0" fontId="9"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0" xfId="0" applyFont="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0" fillId="0" borderId="0" xfId="0" applyFont="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Alignment="1" applyProtection="1">
      <alignment/>
      <protection/>
    </xf>
    <xf numFmtId="0" fontId="6"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73"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173" fontId="0" fillId="0" borderId="0" xfId="42" applyNumberFormat="1" applyFont="1" applyAlignment="1" applyProtection="1">
      <alignment/>
      <protection/>
    </xf>
    <xf numFmtId="0" fontId="0" fillId="0" borderId="0" xfId="0" applyFill="1" applyAlignment="1" applyProtection="1">
      <alignment/>
      <protection/>
    </xf>
    <xf numFmtId="0" fontId="10" fillId="0" borderId="0" xfId="0" applyFont="1" applyAlignment="1" applyProtection="1">
      <alignment horizontal="left"/>
      <protection/>
    </xf>
    <xf numFmtId="0" fontId="10" fillId="0" borderId="0" xfId="0" applyFont="1" applyFill="1" applyBorder="1" applyAlignment="1" applyProtection="1">
      <alignment horizontal="left" vertical="center"/>
      <protection/>
    </xf>
    <xf numFmtId="0" fontId="18" fillId="0" borderId="0" xfId="0" applyFont="1" applyAlignment="1" applyProtection="1">
      <alignment wrapText="1"/>
      <protection/>
    </xf>
    <xf numFmtId="0" fontId="18" fillId="0" borderId="0" xfId="0" applyFont="1" applyAlignment="1" applyProtection="1">
      <alignment vertical="center" wrapText="1"/>
      <protection/>
    </xf>
    <xf numFmtId="0" fontId="3" fillId="0" borderId="0" xfId="0" applyFont="1" applyFill="1" applyBorder="1" applyAlignment="1" applyProtection="1">
      <alignment vertical="center"/>
      <protection/>
    </xf>
    <xf numFmtId="0" fontId="0" fillId="0" borderId="0" xfId="0" applyFill="1" applyAlignment="1" applyProtection="1">
      <alignment vertical="center"/>
      <protection/>
    </xf>
    <xf numFmtId="173" fontId="0" fillId="0" borderId="0" xfId="42" applyNumberFormat="1" applyAlignment="1" applyProtection="1">
      <alignment vertical="center"/>
      <protection/>
    </xf>
    <xf numFmtId="174" fontId="10" fillId="0" borderId="0" xfId="0" applyNumberFormat="1" applyFont="1" applyBorder="1" applyAlignment="1" applyProtection="1">
      <alignment horizontal="left" vertical="center" indent="1"/>
      <protection/>
    </xf>
    <xf numFmtId="0" fontId="9" fillId="33" borderId="0"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9" fillId="0" borderId="0" xfId="0" applyFont="1" applyFill="1" applyBorder="1" applyAlignment="1" applyProtection="1">
      <alignment horizontal="left"/>
      <protection/>
    </xf>
    <xf numFmtId="0" fontId="9" fillId="33" borderId="12"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0" fillId="35" borderId="13" xfId="0" applyFont="1" applyFill="1" applyBorder="1" applyAlignment="1" applyProtection="1">
      <alignment horizontal="left" vertical="center" indent="1"/>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indent="1"/>
      <protection/>
    </xf>
    <xf numFmtId="0" fontId="11" fillId="0" borderId="0" xfId="0" applyFont="1" applyBorder="1" applyAlignment="1" applyProtection="1">
      <alignment horizontal="left" vertical="center" indent="1"/>
      <protection/>
    </xf>
    <xf numFmtId="174" fontId="10" fillId="0" borderId="0" xfId="0" applyNumberFormat="1"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indent="1"/>
      <protection/>
    </xf>
    <xf numFmtId="0" fontId="9" fillId="33" borderId="14"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8" fillId="35" borderId="17" xfId="0" applyFont="1" applyFill="1" applyBorder="1" applyAlignment="1" applyProtection="1">
      <alignment vertical="center"/>
      <protection/>
    </xf>
    <xf numFmtId="0" fontId="11" fillId="36" borderId="1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11" xfId="0" applyFill="1" applyBorder="1" applyAlignment="1" applyProtection="1">
      <alignment/>
      <protection/>
    </xf>
    <xf numFmtId="174" fontId="10" fillId="34" borderId="0" xfId="0" applyNumberFormat="1" applyFont="1" applyFill="1" applyBorder="1" applyAlignment="1" applyProtection="1">
      <alignment horizontal="left" vertical="center" indent="1"/>
      <protection/>
    </xf>
    <xf numFmtId="0" fontId="0" fillId="34" borderId="0" xfId="0" applyFill="1" applyAlignment="1" applyProtection="1">
      <alignment vertical="center"/>
      <protection/>
    </xf>
    <xf numFmtId="0" fontId="3" fillId="34" borderId="0" xfId="0" applyFont="1" applyFill="1" applyBorder="1" applyAlignment="1" applyProtection="1">
      <alignment vertical="center"/>
      <protection/>
    </xf>
    <xf numFmtId="173" fontId="3" fillId="34" borderId="0" xfId="42"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0" fillId="34" borderId="0" xfId="0" applyFont="1" applyFill="1" applyBorder="1" applyAlignment="1" applyProtection="1">
      <alignment vertical="center"/>
      <protection/>
    </xf>
    <xf numFmtId="0" fontId="0" fillId="34" borderId="0" xfId="0" applyFill="1" applyBorder="1" applyAlignment="1" applyProtection="1">
      <alignment/>
      <protection/>
    </xf>
    <xf numFmtId="0" fontId="3" fillId="34" borderId="0" xfId="0" applyFont="1" applyFill="1" applyBorder="1" applyAlignment="1" applyProtection="1">
      <alignment/>
      <protection/>
    </xf>
    <xf numFmtId="173" fontId="3" fillId="34" borderId="0" xfId="42" applyNumberFormat="1" applyFont="1" applyFill="1" applyBorder="1" applyAlignment="1" applyProtection="1">
      <alignment/>
      <protection/>
    </xf>
    <xf numFmtId="0" fontId="0" fillId="34" borderId="0" xfId="0" applyFill="1" applyAlignment="1" applyProtection="1">
      <alignment/>
      <protection/>
    </xf>
    <xf numFmtId="0" fontId="10" fillId="34" borderId="0" xfId="0" applyFont="1" applyFill="1" applyAlignment="1" applyProtection="1">
      <alignment vertical="center"/>
      <protection/>
    </xf>
    <xf numFmtId="0" fontId="0" fillId="34" borderId="0" xfId="0" applyFont="1" applyFill="1" applyAlignment="1" applyProtection="1">
      <alignment/>
      <protection/>
    </xf>
    <xf numFmtId="0" fontId="10" fillId="34" borderId="0" xfId="0" applyFont="1" applyFill="1" applyAlignment="1" applyProtection="1">
      <alignment/>
      <protection/>
    </xf>
    <xf numFmtId="173" fontId="10" fillId="34" borderId="0" xfId="42" applyNumberFormat="1" applyFont="1" applyFill="1" applyAlignment="1" applyProtection="1">
      <alignment/>
      <protection/>
    </xf>
    <xf numFmtId="0" fontId="14" fillId="34" borderId="0" xfId="0" applyFont="1" applyFill="1" applyBorder="1" applyAlignment="1" applyProtection="1">
      <alignment horizontal="left"/>
      <protection/>
    </xf>
    <xf numFmtId="0" fontId="5" fillId="34" borderId="0" xfId="0" applyFont="1" applyFill="1" applyBorder="1" applyAlignment="1" applyProtection="1">
      <alignment/>
      <protection/>
    </xf>
    <xf numFmtId="0" fontId="14" fillId="34" borderId="20" xfId="0" applyFont="1" applyFill="1" applyBorder="1" applyAlignment="1" applyProtection="1">
      <alignment horizontal="left"/>
      <protection/>
    </xf>
    <xf numFmtId="0" fontId="10" fillId="34" borderId="0" xfId="0" applyFont="1" applyFill="1" applyAlignment="1" applyProtection="1">
      <alignment/>
      <protection/>
    </xf>
    <xf numFmtId="0" fontId="10" fillId="35" borderId="21"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center" indent="1"/>
      <protection/>
    </xf>
    <xf numFmtId="173" fontId="0" fillId="34" borderId="0" xfId="42" applyNumberFormat="1" applyFill="1" applyBorder="1" applyAlignment="1" applyProtection="1">
      <alignment/>
      <protection/>
    </xf>
    <xf numFmtId="0" fontId="0" fillId="34" borderId="0" xfId="0" applyFill="1" applyAlignment="1" applyProtection="1">
      <alignment horizontal="left" vertical="center"/>
      <protection/>
    </xf>
    <xf numFmtId="0" fontId="11" fillId="34" borderId="0" xfId="0" applyFont="1" applyFill="1" applyBorder="1" applyAlignment="1" applyProtection="1">
      <alignment horizontal="left" vertical="center" indent="1"/>
      <protection/>
    </xf>
    <xf numFmtId="0" fontId="15" fillId="34" borderId="0" xfId="0" applyFont="1" applyFill="1" applyBorder="1" applyAlignment="1" applyProtection="1">
      <alignment horizontal="left"/>
      <protection/>
    </xf>
    <xf numFmtId="0" fontId="10" fillId="34" borderId="0" xfId="0" applyFont="1" applyFill="1" applyAlignment="1" applyProtection="1">
      <alignment horizontal="left" indent="1"/>
      <protection/>
    </xf>
    <xf numFmtId="0" fontId="10" fillId="34" borderId="0" xfId="0" applyFont="1" applyFill="1" applyBorder="1" applyAlignment="1" applyProtection="1">
      <alignment/>
      <protection/>
    </xf>
    <xf numFmtId="0" fontId="10" fillId="35" borderId="22" xfId="0" applyFont="1" applyFill="1" applyBorder="1" applyAlignment="1" applyProtection="1">
      <alignment horizontal="left" indent="1"/>
      <protection/>
    </xf>
    <xf numFmtId="0" fontId="3" fillId="34" borderId="0" xfId="0" applyFont="1" applyFill="1" applyAlignment="1" applyProtection="1">
      <alignment/>
      <protection/>
    </xf>
    <xf numFmtId="0" fontId="0" fillId="34" borderId="0" xfId="0" applyFill="1" applyAlignment="1" applyProtection="1">
      <alignment/>
      <protection/>
    </xf>
    <xf numFmtId="0" fontId="10" fillId="34" borderId="0" xfId="0" applyFont="1" applyFill="1" applyBorder="1" applyAlignment="1" applyProtection="1">
      <alignment/>
      <protection/>
    </xf>
    <xf numFmtId="174" fontId="10" fillId="35" borderId="22" xfId="0" applyNumberFormat="1" applyFont="1" applyFill="1" applyBorder="1" applyAlignment="1" applyProtection="1">
      <alignment horizontal="left" indent="1"/>
      <protection/>
    </xf>
    <xf numFmtId="0" fontId="10" fillId="35" borderId="23" xfId="0" applyFont="1" applyFill="1" applyBorder="1" applyAlignment="1" applyProtection="1">
      <alignment horizontal="left" vertical="center" indent="1"/>
      <protection/>
    </xf>
    <xf numFmtId="174" fontId="10" fillId="35" borderId="10" xfId="0" applyNumberFormat="1" applyFont="1" applyFill="1" applyBorder="1" applyAlignment="1" applyProtection="1">
      <alignment horizontal="left" vertical="center" indent="1"/>
      <protection/>
    </xf>
    <xf numFmtId="0" fontId="10" fillId="35" borderId="24" xfId="0" applyFont="1" applyFill="1" applyBorder="1" applyAlignment="1" applyProtection="1">
      <alignment horizontal="left" vertical="center" indent="1"/>
      <protection/>
    </xf>
    <xf numFmtId="174" fontId="10" fillId="35" borderId="13" xfId="0" applyNumberFormat="1" applyFont="1" applyFill="1" applyBorder="1" applyAlignment="1" applyProtection="1">
      <alignment horizontal="left" vertical="center" indent="1"/>
      <protection/>
    </xf>
    <xf numFmtId="0" fontId="7" fillId="0" borderId="0" xfId="0" applyFont="1" applyBorder="1" applyAlignment="1" applyProtection="1">
      <alignment/>
      <protection/>
    </xf>
    <xf numFmtId="0" fontId="7" fillId="0" borderId="0" xfId="0" applyFont="1" applyAlignment="1" applyProtection="1">
      <alignment/>
      <protection/>
    </xf>
    <xf numFmtId="0" fontId="11" fillId="35" borderId="10" xfId="0" applyFont="1" applyFill="1" applyBorder="1" applyAlignment="1" applyProtection="1">
      <alignment vertical="top" wrapText="1"/>
      <protection/>
    </xf>
    <xf numFmtId="0" fontId="11" fillId="35" borderId="25" xfId="0" applyFont="1" applyFill="1" applyBorder="1" applyAlignment="1" applyProtection="1">
      <alignment vertical="top"/>
      <protection/>
    </xf>
    <xf numFmtId="0" fontId="11" fillId="35" borderId="10" xfId="0" applyFont="1" applyFill="1" applyBorder="1" applyAlignment="1" applyProtection="1">
      <alignment/>
      <protection/>
    </xf>
    <xf numFmtId="0" fontId="11" fillId="35" borderId="10" xfId="0" applyFont="1" applyFill="1" applyBorder="1" applyAlignment="1" applyProtection="1">
      <alignment vertical="top"/>
      <protection/>
    </xf>
    <xf numFmtId="0" fontId="0" fillId="0" borderId="26" xfId="0" applyBorder="1" applyAlignment="1">
      <alignment/>
    </xf>
    <xf numFmtId="0" fontId="0" fillId="0" borderId="0" xfId="0" applyBorder="1" applyAlignment="1">
      <alignment/>
    </xf>
    <xf numFmtId="0" fontId="20" fillId="0" borderId="0" xfId="0" applyFont="1" applyBorder="1" applyAlignment="1">
      <alignment vertical="top" wrapText="1"/>
    </xf>
    <xf numFmtId="0" fontId="20" fillId="0" borderId="0" xfId="0" applyFont="1" applyAlignment="1">
      <alignment/>
    </xf>
    <xf numFmtId="0" fontId="10" fillId="0" borderId="27" xfId="0" applyFont="1" applyBorder="1" applyAlignment="1" applyProtection="1">
      <alignment vertical="top" wrapText="1"/>
      <protection/>
    </xf>
    <xf numFmtId="0" fontId="15" fillId="0" borderId="27" xfId="0" applyFont="1" applyBorder="1" applyAlignment="1" applyProtection="1">
      <alignment vertical="top" wrapText="1"/>
      <protection/>
    </xf>
    <xf numFmtId="0" fontId="10" fillId="0" borderId="0" xfId="0" applyFont="1" applyAlignment="1" applyProtection="1">
      <alignment horizontal="right" vertical="top"/>
      <protection/>
    </xf>
    <xf numFmtId="0" fontId="15" fillId="0" borderId="28" xfId="0" applyFont="1" applyBorder="1" applyAlignment="1" applyProtection="1">
      <alignment vertical="top" wrapText="1"/>
      <protection/>
    </xf>
    <xf numFmtId="0" fontId="10" fillId="0" borderId="27" xfId="0" applyFont="1" applyBorder="1" applyAlignment="1">
      <alignment vertical="top" wrapText="1"/>
    </xf>
    <xf numFmtId="0" fontId="10" fillId="0" borderId="0" xfId="0" applyFont="1" applyAlignment="1" applyProtection="1">
      <alignment vertical="top" wrapText="1"/>
      <protection/>
    </xf>
    <xf numFmtId="0" fontId="10" fillId="0" borderId="29" xfId="0" applyFont="1" applyBorder="1" applyAlignment="1" applyProtection="1">
      <alignment vertical="top" wrapText="1"/>
      <protection/>
    </xf>
    <xf numFmtId="0" fontId="15" fillId="0" borderId="29" xfId="0" applyFont="1" applyBorder="1" applyAlignment="1" applyProtection="1">
      <alignment vertical="top" wrapText="1"/>
      <protection/>
    </xf>
    <xf numFmtId="0" fontId="15" fillId="0" borderId="30" xfId="0" applyFont="1" applyBorder="1" applyAlignment="1" applyProtection="1">
      <alignment vertical="top" wrapText="1"/>
      <protection/>
    </xf>
    <xf numFmtId="0" fontId="10" fillId="0" borderId="29" xfId="0" applyFont="1" applyBorder="1" applyAlignment="1">
      <alignment vertical="top" wrapText="1"/>
    </xf>
    <xf numFmtId="0" fontId="0" fillId="0" borderId="0" xfId="0" applyAlignment="1">
      <alignment horizontal="right"/>
    </xf>
    <xf numFmtId="0" fontId="29" fillId="0" borderId="0" xfId="0" applyFont="1" applyAlignment="1">
      <alignment vertical="top" wrapText="1"/>
    </xf>
    <xf numFmtId="0" fontId="2" fillId="0" borderId="0" xfId="0" applyFont="1" applyAlignment="1">
      <alignment/>
    </xf>
    <xf numFmtId="0" fontId="15" fillId="0" borderId="31" xfId="0" applyFont="1" applyBorder="1" applyAlignment="1" applyProtection="1">
      <alignment vertical="top" wrapText="1"/>
      <protection/>
    </xf>
    <xf numFmtId="0" fontId="10" fillId="0" borderId="32" xfId="0" applyFont="1" applyBorder="1" applyAlignment="1" applyProtection="1">
      <alignment vertical="top" wrapText="1"/>
      <protection/>
    </xf>
    <xf numFmtId="0" fontId="15" fillId="0" borderId="33" xfId="0" applyFont="1" applyBorder="1" applyAlignment="1" applyProtection="1">
      <alignment vertical="top" wrapText="1"/>
      <protection/>
    </xf>
    <xf numFmtId="0" fontId="10" fillId="0" borderId="34" xfId="0" applyFont="1" applyBorder="1" applyAlignment="1" applyProtection="1">
      <alignment/>
      <protection/>
    </xf>
    <xf numFmtId="0" fontId="30" fillId="0" borderId="0" xfId="0" applyFont="1" applyAlignment="1">
      <alignment/>
    </xf>
    <xf numFmtId="0" fontId="10" fillId="0" borderId="18" xfId="0" applyFont="1" applyBorder="1" applyAlignment="1" applyProtection="1">
      <alignment/>
      <protection/>
    </xf>
    <xf numFmtId="0" fontId="10" fillId="0" borderId="0" xfId="0" applyFont="1" applyBorder="1" applyAlignment="1" applyProtection="1">
      <alignment/>
      <protection/>
    </xf>
    <xf numFmtId="0" fontId="10" fillId="0" borderId="35" xfId="0" applyFont="1" applyBorder="1" applyAlignment="1">
      <alignment vertical="top" wrapText="1"/>
    </xf>
    <xf numFmtId="0" fontId="10"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left"/>
    </xf>
    <xf numFmtId="0" fontId="10" fillId="0" borderId="36" xfId="0" applyFont="1" applyBorder="1" applyAlignment="1" applyProtection="1">
      <alignment horizontal="left" vertical="top" wrapText="1"/>
      <protection/>
    </xf>
    <xf numFmtId="0" fontId="10" fillId="0" borderId="0" xfId="0" applyFont="1" applyAlignment="1" applyProtection="1">
      <alignment horizontal="left" vertical="top" wrapText="1"/>
      <protection/>
    </xf>
    <xf numFmtId="0" fontId="31" fillId="0" borderId="0" xfId="0" applyFont="1" applyAlignment="1">
      <alignment/>
    </xf>
    <xf numFmtId="0" fontId="10" fillId="0" borderId="0" xfId="0" applyFont="1" applyAlignment="1">
      <alignment/>
    </xf>
    <xf numFmtId="0" fontId="10" fillId="0" borderId="0" xfId="0" applyFont="1" applyAlignment="1" applyProtection="1">
      <alignment vertical="top"/>
      <protection/>
    </xf>
    <xf numFmtId="0" fontId="11" fillId="35" borderId="37" xfId="0" applyFont="1" applyFill="1" applyBorder="1" applyAlignment="1" applyProtection="1">
      <alignment vertical="top" wrapText="1"/>
      <protection/>
    </xf>
    <xf numFmtId="0" fontId="15" fillId="0" borderId="27" xfId="0" applyFont="1" applyBorder="1" applyAlignment="1">
      <alignment vertical="top" wrapText="1"/>
    </xf>
    <xf numFmtId="0" fontId="15" fillId="0" borderId="28" xfId="0" applyFont="1" applyBorder="1" applyAlignment="1">
      <alignment vertical="top" wrapText="1"/>
    </xf>
    <xf numFmtId="0" fontId="15" fillId="0" borderId="29" xfId="0" applyFont="1" applyBorder="1" applyAlignment="1">
      <alignment vertical="top" wrapText="1"/>
    </xf>
    <xf numFmtId="0" fontId="15" fillId="0" borderId="30" xfId="0" applyFont="1" applyBorder="1" applyAlignment="1">
      <alignment vertical="top" wrapText="1"/>
    </xf>
    <xf numFmtId="0" fontId="15" fillId="0" borderId="35" xfId="0" applyFont="1" applyBorder="1" applyAlignment="1">
      <alignment vertical="top" wrapText="1"/>
    </xf>
    <xf numFmtId="0" fontId="15" fillId="0" borderId="33" xfId="0" applyFont="1" applyBorder="1" applyAlignment="1">
      <alignment vertical="top" wrapText="1"/>
    </xf>
    <xf numFmtId="0" fontId="15" fillId="0" borderId="0" xfId="0" applyFont="1" applyAlignment="1">
      <alignment vertical="top" wrapText="1"/>
    </xf>
    <xf numFmtId="0" fontId="15" fillId="0" borderId="0" xfId="0" applyFont="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lignment vertical="top" wrapText="1"/>
    </xf>
    <xf numFmtId="0" fontId="10" fillId="0" borderId="0" xfId="0" applyFont="1" applyBorder="1" applyAlignment="1" applyProtection="1">
      <alignment vertical="top" wrapText="1"/>
      <protection/>
    </xf>
    <xf numFmtId="0" fontId="10" fillId="0" borderId="0" xfId="0" applyFont="1" applyAlignment="1">
      <alignment vertical="top" wrapText="1"/>
    </xf>
    <xf numFmtId="0" fontId="20" fillId="35" borderId="10" xfId="0" applyFont="1" applyFill="1" applyBorder="1" applyAlignment="1" applyProtection="1">
      <alignment vertical="top" wrapText="1"/>
      <protection/>
    </xf>
    <xf numFmtId="0" fontId="20" fillId="35" borderId="10" xfId="0" applyFont="1" applyFill="1" applyBorder="1" applyAlignment="1" applyProtection="1">
      <alignment vertical="top"/>
      <protection/>
    </xf>
    <xf numFmtId="0" fontId="20" fillId="35" borderId="10" xfId="0" applyFont="1" applyFill="1" applyBorder="1" applyAlignment="1" applyProtection="1">
      <alignment/>
      <protection/>
    </xf>
    <xf numFmtId="0" fontId="10" fillId="0" borderId="27" xfId="0" applyFont="1" applyBorder="1" applyAlignment="1">
      <alignment horizontal="left" vertical="top" wrapText="1"/>
    </xf>
    <xf numFmtId="0" fontId="0" fillId="0" borderId="0" xfId="0" applyAlignment="1" applyProtection="1">
      <alignment horizontal="right" vertical="top"/>
      <protection/>
    </xf>
    <xf numFmtId="0" fontId="10" fillId="0" borderId="29" xfId="0" applyFont="1" applyBorder="1" applyAlignment="1">
      <alignment horizontal="left" vertical="top" wrapText="1"/>
    </xf>
    <xf numFmtId="0" fontId="0" fillId="0" borderId="0" xfId="0" applyFont="1" applyAlignment="1">
      <alignment/>
    </xf>
    <xf numFmtId="0" fontId="15" fillId="0" borderId="29" xfId="0" applyFont="1" applyBorder="1" applyAlignment="1">
      <alignment horizontal="left" vertical="top" wrapText="1"/>
    </xf>
    <xf numFmtId="0" fontId="29" fillId="0" borderId="0" xfId="0" applyFont="1" applyAlignment="1" applyProtection="1">
      <alignment vertical="top" wrapText="1"/>
      <protection/>
    </xf>
    <xf numFmtId="0" fontId="10" fillId="0" borderId="35" xfId="0" applyFont="1" applyBorder="1" applyAlignment="1">
      <alignment horizontal="left" vertical="top" wrapText="1"/>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Alignment="1">
      <alignment horizontal="left" vertical="top" wrapText="1"/>
    </xf>
    <xf numFmtId="0" fontId="0" fillId="0" borderId="0" xfId="0" applyAlignment="1">
      <alignment vertical="top" wrapText="1"/>
    </xf>
    <xf numFmtId="0" fontId="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9" fillId="33" borderId="19" xfId="0" applyFont="1" applyFill="1" applyBorder="1" applyAlignment="1" applyProtection="1">
      <alignment vertical="center"/>
      <protection/>
    </xf>
    <xf numFmtId="0" fontId="11"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protection/>
    </xf>
    <xf numFmtId="0" fontId="10" fillId="0" borderId="0" xfId="0" applyFont="1" applyFill="1" applyAlignment="1" applyProtection="1">
      <alignment vertical="center"/>
      <protection/>
    </xf>
    <xf numFmtId="0" fontId="18"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Fill="1" applyAlignment="1" applyProtection="1">
      <alignment/>
      <protection/>
    </xf>
    <xf numFmtId="0" fontId="10" fillId="0" borderId="0" xfId="0" applyFont="1" applyFill="1" applyBorder="1" applyAlignment="1" applyProtection="1">
      <alignment horizontal="left" vertical="center" wrapText="1"/>
      <protection/>
    </xf>
    <xf numFmtId="175" fontId="11"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1" fillId="36" borderId="12"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wrapText="1"/>
      <protection/>
    </xf>
    <xf numFmtId="0" fontId="0" fillId="0" borderId="0" xfId="0" applyFont="1" applyFill="1" applyAlignment="1" applyProtection="1">
      <alignment wrapText="1"/>
      <protection/>
    </xf>
    <xf numFmtId="0" fontId="10" fillId="0" borderId="0" xfId="0" applyFont="1" applyAlignment="1" applyProtection="1">
      <alignment vertical="center"/>
      <protection/>
    </xf>
    <xf numFmtId="173" fontId="10" fillId="0" borderId="0" xfId="42" applyNumberFormat="1" applyFont="1" applyBorder="1" applyAlignment="1" applyProtection="1">
      <alignment vertical="center"/>
      <protection/>
    </xf>
    <xf numFmtId="175" fontId="10" fillId="0" borderId="0" xfId="0" applyNumberFormat="1" applyFont="1" applyFill="1" applyBorder="1" applyAlignment="1" applyProtection="1">
      <alignment horizontal="right" vertical="center"/>
      <protection/>
    </xf>
    <xf numFmtId="175" fontId="10" fillId="35" borderId="10"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174"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horizontal="center"/>
      <protection/>
    </xf>
    <xf numFmtId="0" fontId="10" fillId="0" borderId="38" xfId="0" applyFont="1" applyBorder="1" applyAlignment="1" applyProtection="1">
      <alignment vertical="center"/>
      <protection/>
    </xf>
    <xf numFmtId="0" fontId="10" fillId="0" borderId="39" xfId="0" applyFont="1" applyBorder="1" applyAlignment="1" applyProtection="1">
      <alignment vertical="center"/>
      <protection/>
    </xf>
    <xf numFmtId="0" fontId="10" fillId="0" borderId="40" xfId="0" applyFont="1" applyBorder="1" applyAlignment="1" applyProtection="1">
      <alignment vertical="center"/>
      <protection/>
    </xf>
    <xf numFmtId="0" fontId="10" fillId="0" borderId="41" xfId="0" applyFont="1" applyBorder="1" applyAlignment="1" applyProtection="1">
      <alignment vertical="center"/>
      <protection/>
    </xf>
    <xf numFmtId="0" fontId="10" fillId="0" borderId="42" xfId="0" applyFont="1" applyBorder="1" applyAlignment="1" applyProtection="1">
      <alignment vertical="center"/>
      <protection/>
    </xf>
    <xf numFmtId="0" fontId="10" fillId="0" borderId="43" xfId="0" applyFont="1" applyBorder="1" applyAlignment="1" applyProtection="1">
      <alignment vertical="center"/>
      <protection/>
    </xf>
    <xf numFmtId="0" fontId="5" fillId="0" borderId="44" xfId="0" applyFont="1" applyFill="1" applyBorder="1" applyAlignment="1" applyProtection="1">
      <alignment vertical="center"/>
      <protection/>
    </xf>
    <xf numFmtId="0" fontId="9" fillId="0" borderId="45" xfId="0" applyFont="1" applyFill="1" applyBorder="1" applyAlignment="1" applyProtection="1">
      <alignment vertical="center"/>
      <protection/>
    </xf>
    <xf numFmtId="0" fontId="9" fillId="0" borderId="46" xfId="0" applyFont="1" applyFill="1" applyBorder="1" applyAlignment="1" applyProtection="1">
      <alignment vertical="center"/>
      <protection/>
    </xf>
    <xf numFmtId="0" fontId="9" fillId="0" borderId="41" xfId="0" applyFont="1" applyFill="1" applyBorder="1" applyAlignment="1" applyProtection="1">
      <alignment vertical="center"/>
      <protection/>
    </xf>
    <xf numFmtId="0" fontId="10" fillId="0" borderId="47" xfId="0" applyFont="1" applyFill="1" applyBorder="1" applyAlignment="1" applyProtection="1">
      <alignment horizontal="left" vertical="center" indent="1"/>
      <protection/>
    </xf>
    <xf numFmtId="0" fontId="10" fillId="0" borderId="47" xfId="0" applyFont="1" applyFill="1" applyBorder="1" applyAlignment="1" applyProtection="1">
      <alignment vertical="center"/>
      <protection/>
    </xf>
    <xf numFmtId="0" fontId="10" fillId="0" borderId="41" xfId="0" applyFont="1" applyFill="1" applyBorder="1" applyAlignment="1" applyProtection="1">
      <alignment horizontal="left" vertical="center" indent="1"/>
      <protection/>
    </xf>
    <xf numFmtId="0" fontId="10" fillId="0" borderId="48" xfId="0" applyFont="1" applyFill="1" applyBorder="1" applyAlignment="1" applyProtection="1">
      <alignment horizontal="left" vertical="center" indent="1"/>
      <protection/>
    </xf>
    <xf numFmtId="0" fontId="10" fillId="0" borderId="49" xfId="0" applyFont="1" applyFill="1" applyBorder="1" applyAlignment="1" applyProtection="1">
      <alignment horizontal="left" vertical="center" indent="1"/>
      <protection/>
    </xf>
    <xf numFmtId="0" fontId="10" fillId="0" borderId="43" xfId="0" applyFont="1" applyFill="1" applyBorder="1" applyAlignment="1" applyProtection="1">
      <alignment horizontal="left" vertical="center" indent="1"/>
      <protection/>
    </xf>
    <xf numFmtId="0" fontId="10" fillId="0" borderId="50"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10" fillId="0" borderId="43" xfId="0" applyFont="1" applyFill="1" applyBorder="1" applyAlignment="1" applyProtection="1">
      <alignment vertical="center"/>
      <protection/>
    </xf>
    <xf numFmtId="0" fontId="9" fillId="0" borderId="44" xfId="0" applyFont="1" applyFill="1" applyBorder="1" applyAlignment="1" applyProtection="1">
      <alignment vertical="center"/>
      <protection/>
    </xf>
    <xf numFmtId="0" fontId="7" fillId="0" borderId="51" xfId="0" applyFont="1" applyFill="1" applyBorder="1" applyAlignment="1" applyProtection="1">
      <alignment horizontal="center" wrapText="1"/>
      <protection/>
    </xf>
    <xf numFmtId="0" fontId="7" fillId="0" borderId="52" xfId="0" applyFont="1" applyFill="1" applyBorder="1" applyAlignment="1" applyProtection="1">
      <alignment horizontal="center" wrapText="1"/>
      <protection/>
    </xf>
    <xf numFmtId="0" fontId="7" fillId="0" borderId="53" xfId="0" applyFont="1" applyFill="1" applyBorder="1" applyAlignment="1" applyProtection="1">
      <alignment horizontal="center" wrapText="1"/>
      <protection/>
    </xf>
    <xf numFmtId="0" fontId="5" fillId="0" borderId="43" xfId="0" applyFont="1" applyFill="1" applyBorder="1" applyAlignment="1" applyProtection="1">
      <alignment horizontal="left"/>
      <protection/>
    </xf>
    <xf numFmtId="0" fontId="14" fillId="0" borderId="43" xfId="0" applyFont="1" applyFill="1" applyBorder="1" applyAlignment="1" applyProtection="1">
      <alignment horizontal="left"/>
      <protection/>
    </xf>
    <xf numFmtId="0" fontId="5" fillId="0" borderId="42" xfId="0" applyFont="1" applyFill="1" applyBorder="1" applyAlignment="1" applyProtection="1">
      <alignment horizontal="left"/>
      <protection/>
    </xf>
    <xf numFmtId="0" fontId="10" fillId="34" borderId="0" xfId="0" applyFont="1" applyFill="1" applyBorder="1" applyAlignment="1" applyProtection="1">
      <alignment vertical="center"/>
      <protection/>
    </xf>
    <xf numFmtId="0" fontId="10" fillId="34" borderId="44" xfId="0" applyFont="1" applyFill="1" applyBorder="1" applyAlignment="1" applyProtection="1">
      <alignment vertical="center"/>
      <protection/>
    </xf>
    <xf numFmtId="175" fontId="10" fillId="0" borderId="54" xfId="0" applyNumberFormat="1" applyFont="1" applyFill="1" applyBorder="1" applyAlignment="1" applyProtection="1">
      <alignment horizontal="right" vertical="center"/>
      <protection/>
    </xf>
    <xf numFmtId="175" fontId="10" fillId="0" borderId="55" xfId="0" applyNumberFormat="1" applyFont="1" applyFill="1" applyBorder="1" applyAlignment="1" applyProtection="1">
      <alignment horizontal="right" vertical="center"/>
      <protection/>
    </xf>
    <xf numFmtId="0" fontId="10" fillId="0" borderId="55" xfId="0" applyFont="1" applyFill="1" applyBorder="1" applyAlignment="1" applyProtection="1">
      <alignment horizontal="left" vertical="center" wrapText="1"/>
      <protection/>
    </xf>
    <xf numFmtId="0" fontId="10" fillId="0" borderId="55" xfId="0" applyFont="1" applyFill="1" applyBorder="1" applyAlignment="1" applyProtection="1">
      <alignment horizontal="left" vertical="center" wrapText="1"/>
      <protection/>
    </xf>
    <xf numFmtId="0" fontId="10" fillId="0" borderId="42" xfId="0" applyFont="1" applyFill="1" applyBorder="1" applyAlignment="1" applyProtection="1">
      <alignment horizontal="left" vertical="center"/>
      <protection/>
    </xf>
    <xf numFmtId="0" fontId="10" fillId="0" borderId="56" xfId="0" applyFont="1" applyFill="1" applyBorder="1" applyAlignment="1" applyProtection="1">
      <alignment horizontal="left" vertical="center"/>
      <protection/>
    </xf>
    <xf numFmtId="0" fontId="0" fillId="0" borderId="42" xfId="0" applyFill="1" applyBorder="1" applyAlignment="1" applyProtection="1">
      <alignment vertical="center"/>
      <protection/>
    </xf>
    <xf numFmtId="0" fontId="11" fillId="0" borderId="55" xfId="0" applyFont="1" applyFill="1" applyBorder="1" applyAlignment="1" applyProtection="1">
      <alignment horizontal="left" vertical="center" wrapText="1"/>
      <protection/>
    </xf>
    <xf numFmtId="0" fontId="11" fillId="0" borderId="55" xfId="0" applyFont="1" applyFill="1" applyBorder="1" applyAlignment="1" applyProtection="1">
      <alignment horizontal="center" vertical="center" wrapText="1"/>
      <protection/>
    </xf>
    <xf numFmtId="0" fontId="0" fillId="0" borderId="55" xfId="0" applyFont="1" applyFill="1" applyBorder="1" applyAlignment="1" applyProtection="1">
      <alignment vertical="center"/>
      <protection/>
    </xf>
    <xf numFmtId="0" fontId="3" fillId="34" borderId="43" xfId="0" applyFont="1" applyFill="1" applyBorder="1" applyAlignment="1" applyProtection="1">
      <alignment/>
      <protection/>
    </xf>
    <xf numFmtId="0" fontId="5" fillId="0" borderId="55" xfId="0" applyFont="1" applyFill="1" applyBorder="1" applyAlignment="1" applyProtection="1">
      <alignment horizontal="left"/>
      <protection/>
    </xf>
    <xf numFmtId="0" fontId="5" fillId="0" borderId="57" xfId="0" applyFont="1" applyFill="1" applyBorder="1" applyAlignment="1" applyProtection="1">
      <alignment horizontal="left"/>
      <protection/>
    </xf>
    <xf numFmtId="0" fontId="10" fillId="0" borderId="58" xfId="0" applyFont="1" applyFill="1" applyBorder="1" applyAlignment="1" applyProtection="1">
      <alignment horizontal="left" indent="1"/>
      <protection/>
    </xf>
    <xf numFmtId="0" fontId="11" fillId="0" borderId="59" xfId="0" applyFont="1" applyFill="1" applyBorder="1" applyAlignment="1" applyProtection="1">
      <alignment vertical="center"/>
      <protection/>
    </xf>
    <xf numFmtId="0" fontId="0" fillId="0" borderId="48" xfId="0" applyFont="1" applyFill="1" applyBorder="1" applyAlignment="1" applyProtection="1">
      <alignment/>
      <protection/>
    </xf>
    <xf numFmtId="0" fontId="0" fillId="0" borderId="47" xfId="0" applyFont="1" applyFill="1" applyBorder="1" applyAlignment="1" applyProtection="1">
      <alignment/>
      <protection/>
    </xf>
    <xf numFmtId="0" fontId="11" fillId="0" borderId="60" xfId="0" applyFont="1" applyFill="1" applyBorder="1" applyAlignment="1" applyProtection="1">
      <alignment vertical="center"/>
      <protection/>
    </xf>
    <xf numFmtId="0" fontId="0" fillId="0" borderId="43" xfId="0" applyFont="1" applyFill="1" applyBorder="1" applyAlignment="1" applyProtection="1">
      <alignment/>
      <protection/>
    </xf>
    <xf numFmtId="0" fontId="10" fillId="0" borderId="47" xfId="0" applyFont="1" applyFill="1" applyBorder="1" applyAlignment="1" applyProtection="1">
      <alignment horizontal="left" indent="1"/>
      <protection/>
    </xf>
    <xf numFmtId="0" fontId="0" fillId="0" borderId="49" xfId="0" applyFont="1" applyFill="1" applyBorder="1" applyAlignment="1" applyProtection="1">
      <alignment/>
      <protection/>
    </xf>
    <xf numFmtId="0" fontId="10" fillId="0" borderId="50" xfId="0" applyFont="1" applyFill="1" applyBorder="1" applyAlignment="1" applyProtection="1">
      <alignment horizontal="left" indent="1"/>
      <protection/>
    </xf>
    <xf numFmtId="0" fontId="10" fillId="0" borderId="41" xfId="0" applyFont="1" applyFill="1" applyBorder="1" applyAlignment="1" applyProtection="1">
      <alignment horizontal="left" indent="1"/>
      <protection/>
    </xf>
    <xf numFmtId="0" fontId="10" fillId="0" borderId="49" xfId="0" applyFont="1" applyFill="1" applyBorder="1" applyAlignment="1" applyProtection="1">
      <alignment horizontal="left" indent="1"/>
      <protection/>
    </xf>
    <xf numFmtId="0" fontId="10" fillId="0" borderId="48" xfId="0" applyFont="1" applyFill="1" applyBorder="1" applyAlignment="1" applyProtection="1">
      <alignment horizontal="left" indent="1"/>
      <protection/>
    </xf>
    <xf numFmtId="0" fontId="10" fillId="0" borderId="44" xfId="0" applyFont="1" applyFill="1" applyBorder="1" applyAlignment="1" applyProtection="1">
      <alignment/>
      <protection/>
    </xf>
    <xf numFmtId="0" fontId="10" fillId="0" borderId="56" xfId="0" applyFont="1" applyFill="1" applyBorder="1" applyAlignment="1" applyProtection="1">
      <alignment/>
      <protection/>
    </xf>
    <xf numFmtId="0" fontId="10" fillId="0" borderId="43" xfId="0" applyFont="1" applyFill="1" applyBorder="1" applyAlignment="1" applyProtection="1">
      <alignment horizontal="left" indent="1"/>
      <protection/>
    </xf>
    <xf numFmtId="0" fontId="10" fillId="0" borderId="50" xfId="0" applyFont="1" applyFill="1" applyBorder="1" applyAlignment="1" applyProtection="1">
      <alignment/>
      <protection/>
    </xf>
    <xf numFmtId="0" fontId="10" fillId="0" borderId="42" xfId="0" applyFont="1" applyFill="1" applyBorder="1" applyAlignment="1" applyProtection="1">
      <alignment/>
      <protection/>
    </xf>
    <xf numFmtId="0" fontId="10" fillId="0" borderId="43" xfId="0" applyFont="1" applyFill="1" applyBorder="1" applyAlignment="1" applyProtection="1">
      <alignment/>
      <protection/>
    </xf>
    <xf numFmtId="0" fontId="10" fillId="0" borderId="41" xfId="0"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Border="1" applyAlignment="1" applyProtection="1">
      <alignment/>
      <protection/>
    </xf>
    <xf numFmtId="0" fontId="11" fillId="0" borderId="43" xfId="0" applyFont="1" applyFill="1" applyBorder="1" applyAlignment="1" applyProtection="1">
      <alignment vertical="top"/>
      <protection/>
    </xf>
    <xf numFmtId="0" fontId="10" fillId="0" borderId="43" xfId="0" applyFont="1" applyFill="1" applyBorder="1" applyAlignment="1" applyProtection="1">
      <alignment vertical="center"/>
      <protection/>
    </xf>
    <xf numFmtId="0" fontId="11" fillId="0" borderId="43" xfId="0" applyFont="1" applyFill="1" applyBorder="1" applyAlignment="1" applyProtection="1">
      <alignment horizontal="center" vertical="top"/>
      <protection/>
    </xf>
    <xf numFmtId="0" fontId="11" fillId="0" borderId="36" xfId="0" applyFont="1" applyFill="1" applyBorder="1" applyAlignment="1" applyProtection="1">
      <alignment vertical="top"/>
      <protection/>
    </xf>
    <xf numFmtId="0" fontId="11" fillId="0" borderId="61" xfId="0" applyFont="1" applyFill="1" applyBorder="1" applyAlignment="1" applyProtection="1">
      <alignment vertical="center"/>
      <protection/>
    </xf>
    <xf numFmtId="0" fontId="8" fillId="0" borderId="43" xfId="0" applyFont="1" applyFill="1" applyBorder="1" applyAlignment="1" applyProtection="1">
      <alignment/>
      <protection/>
    </xf>
    <xf numFmtId="0" fontId="0" fillId="0" borderId="57" xfId="0" applyFont="1" applyBorder="1" applyAlignment="1" applyProtection="1">
      <alignment/>
      <protection/>
    </xf>
    <xf numFmtId="0" fontId="0" fillId="0" borderId="62" xfId="0" applyFont="1" applyBorder="1" applyAlignment="1" applyProtection="1">
      <alignment/>
      <protection/>
    </xf>
    <xf numFmtId="0" fontId="0" fillId="0" borderId="47" xfId="0" applyFont="1" applyBorder="1" applyAlignment="1" applyProtection="1">
      <alignment/>
      <protection/>
    </xf>
    <xf numFmtId="0" fontId="15" fillId="0" borderId="43" xfId="0" applyFont="1" applyFill="1" applyBorder="1" applyAlignment="1" applyProtection="1">
      <alignment/>
      <protection/>
    </xf>
    <xf numFmtId="0" fontId="10" fillId="0" borderId="43" xfId="0" applyFont="1" applyFill="1" applyBorder="1" applyAlignment="1" applyProtection="1">
      <alignment horizontal="left" vertical="top"/>
      <protection/>
    </xf>
    <xf numFmtId="174" fontId="10" fillId="35" borderId="63" xfId="0" applyNumberFormat="1" applyFont="1" applyFill="1" applyBorder="1" applyAlignment="1" applyProtection="1">
      <alignment horizontal="left"/>
      <protection/>
    </xf>
    <xf numFmtId="0" fontId="10" fillId="0" borderId="43" xfId="0" applyFont="1" applyFill="1" applyBorder="1" applyAlignment="1" applyProtection="1">
      <alignment/>
      <protection/>
    </xf>
    <xf numFmtId="0" fontId="10" fillId="0" borderId="50" xfId="0" applyFont="1" applyBorder="1" applyAlignment="1" applyProtection="1">
      <alignment/>
      <protection/>
    </xf>
    <xf numFmtId="0" fontId="10" fillId="0" borderId="54" xfId="0" applyFont="1" applyFill="1" applyBorder="1" applyAlignment="1" applyProtection="1">
      <alignment/>
      <protection/>
    </xf>
    <xf numFmtId="0" fontId="10" fillId="0" borderId="62" xfId="0" applyFont="1" applyFill="1" applyBorder="1" applyAlignment="1" applyProtection="1">
      <alignment/>
      <protection/>
    </xf>
    <xf numFmtId="0" fontId="10" fillId="0" borderId="47" xfId="0" applyFont="1" applyFill="1" applyBorder="1" applyAlignment="1" applyProtection="1">
      <alignment/>
      <protection/>
    </xf>
    <xf numFmtId="0" fontId="10" fillId="0" borderId="57" xfId="0" applyFont="1" applyFill="1" applyBorder="1" applyAlignment="1" applyProtection="1">
      <alignment/>
      <protection/>
    </xf>
    <xf numFmtId="174" fontId="10" fillId="0" borderId="42" xfId="0" applyNumberFormat="1" applyFont="1" applyFill="1" applyBorder="1" applyAlignment="1" applyProtection="1">
      <alignment vertical="center"/>
      <protection/>
    </xf>
    <xf numFmtId="174" fontId="10" fillId="0" borderId="60" xfId="0" applyNumberFormat="1" applyFont="1" applyFill="1" applyBorder="1" applyAlignment="1" applyProtection="1">
      <alignment vertical="center"/>
      <protection/>
    </xf>
    <xf numFmtId="0" fontId="10" fillId="0" borderId="43" xfId="0" applyFont="1" applyFill="1" applyBorder="1" applyAlignment="1" applyProtection="1">
      <alignment/>
      <protection/>
    </xf>
    <xf numFmtId="0" fontId="10" fillId="0" borderId="64" xfId="0" applyFont="1" applyBorder="1" applyAlignment="1" applyProtection="1">
      <alignment/>
      <protection/>
    </xf>
    <xf numFmtId="0" fontId="10" fillId="0" borderId="55" xfId="0" applyFont="1" applyBorder="1" applyAlignment="1" applyProtection="1">
      <alignment/>
      <protection/>
    </xf>
    <xf numFmtId="0" fontId="11" fillId="0" borderId="22" xfId="0" applyFont="1" applyBorder="1" applyAlignment="1" applyProtection="1">
      <alignment horizontal="center" vertical="center"/>
      <protection locked="0"/>
    </xf>
    <xf numFmtId="0" fontId="10" fillId="0" borderId="54" xfId="0" applyFont="1" applyBorder="1" applyAlignment="1" applyProtection="1">
      <alignment/>
      <protection/>
    </xf>
    <xf numFmtId="0" fontId="10" fillId="0" borderId="55" xfId="0" applyFont="1" applyFill="1" applyBorder="1" applyAlignment="1" applyProtection="1">
      <alignment/>
      <protection/>
    </xf>
    <xf numFmtId="0" fontId="0" fillId="0" borderId="42" xfId="0" applyFont="1" applyBorder="1" applyAlignment="1" applyProtection="1">
      <alignment/>
      <protection/>
    </xf>
    <xf numFmtId="0" fontId="3" fillId="0" borderId="65" xfId="0" applyFont="1" applyFill="1" applyBorder="1" applyAlignment="1" applyProtection="1">
      <alignment vertical="center"/>
      <protection/>
    </xf>
    <xf numFmtId="0" fontId="3" fillId="0" borderId="65" xfId="0" applyFont="1" applyBorder="1" applyAlignment="1" applyProtection="1">
      <alignment vertical="center"/>
      <protection/>
    </xf>
    <xf numFmtId="173" fontId="3" fillId="0" borderId="56" xfId="42" applyNumberFormat="1" applyFont="1" applyBorder="1" applyAlignment="1" applyProtection="1">
      <alignment vertical="center"/>
      <protection/>
    </xf>
    <xf numFmtId="0" fontId="18" fillId="0" borderId="43" xfId="0" applyFont="1" applyBorder="1" applyAlignment="1" applyProtection="1">
      <alignment wrapText="1"/>
      <protection/>
    </xf>
    <xf numFmtId="173" fontId="3" fillId="0" borderId="43" xfId="42" applyNumberFormat="1" applyFont="1" applyBorder="1" applyAlignment="1" applyProtection="1">
      <alignment/>
      <protection/>
    </xf>
    <xf numFmtId="0" fontId="3" fillId="0" borderId="60" xfId="0" applyFont="1" applyBorder="1" applyAlignment="1" applyProtection="1">
      <alignment/>
      <protection/>
    </xf>
    <xf numFmtId="0" fontId="3" fillId="0" borderId="43" xfId="0" applyFont="1" applyBorder="1" applyAlignment="1" applyProtection="1">
      <alignment/>
      <protection/>
    </xf>
    <xf numFmtId="0" fontId="3" fillId="0" borderId="42" xfId="0" applyFont="1" applyBorder="1" applyAlignment="1" applyProtection="1">
      <alignment/>
      <protection/>
    </xf>
    <xf numFmtId="0" fontId="3" fillId="0" borderId="60" xfId="0" applyFont="1" applyFill="1" applyBorder="1" applyAlignment="1" applyProtection="1">
      <alignment/>
      <protection/>
    </xf>
    <xf numFmtId="0" fontId="3" fillId="0" borderId="48" xfId="0" applyFont="1" applyBorder="1" applyAlignment="1" applyProtection="1">
      <alignment/>
      <protection/>
    </xf>
    <xf numFmtId="0" fontId="3" fillId="0" borderId="44" xfId="0" applyFont="1" applyFill="1" applyBorder="1" applyAlignment="1" applyProtection="1">
      <alignment/>
      <protection/>
    </xf>
    <xf numFmtId="0" fontId="3" fillId="0" borderId="45" xfId="0" applyFont="1" applyBorder="1" applyAlignment="1" applyProtection="1">
      <alignment/>
      <protection/>
    </xf>
    <xf numFmtId="0" fontId="3" fillId="0" borderId="49" xfId="0" applyFont="1" applyBorder="1" applyAlignment="1" applyProtection="1">
      <alignment/>
      <protection/>
    </xf>
    <xf numFmtId="0" fontId="5" fillId="0" borderId="44" xfId="0" applyFont="1" applyFill="1" applyBorder="1" applyAlignment="1" applyProtection="1">
      <alignment/>
      <protection/>
    </xf>
    <xf numFmtId="0" fontId="18" fillId="0" borderId="41" xfId="0" applyFont="1" applyBorder="1" applyAlignment="1" applyProtection="1">
      <alignment wrapText="1"/>
      <protection/>
    </xf>
    <xf numFmtId="0" fontId="3" fillId="0" borderId="41" xfId="0" applyFont="1" applyBorder="1" applyAlignment="1" applyProtection="1">
      <alignment vertical="center"/>
      <protection/>
    </xf>
    <xf numFmtId="173" fontId="3" fillId="0" borderId="41" xfId="42" applyNumberFormat="1" applyFont="1" applyBorder="1" applyAlignment="1" applyProtection="1">
      <alignment/>
      <protection/>
    </xf>
    <xf numFmtId="0" fontId="13" fillId="0" borderId="43" xfId="0" applyFont="1" applyBorder="1" applyAlignment="1" applyProtection="1">
      <alignment wrapText="1"/>
      <protection/>
    </xf>
    <xf numFmtId="0" fontId="0" fillId="0" borderId="43" xfId="0" applyBorder="1" applyAlignment="1" applyProtection="1">
      <alignment/>
      <protection/>
    </xf>
    <xf numFmtId="0" fontId="0" fillId="0" borderId="43" xfId="0" applyBorder="1" applyAlignment="1" applyProtection="1">
      <alignment vertical="center"/>
      <protection/>
    </xf>
    <xf numFmtId="0" fontId="9" fillId="0" borderId="47" xfId="0" applyFont="1" applyFill="1" applyBorder="1" applyAlignment="1" applyProtection="1">
      <alignment horizontal="center"/>
      <protection/>
    </xf>
    <xf numFmtId="0" fontId="8" fillId="0" borderId="57" xfId="0" applyFont="1" applyFill="1" applyBorder="1" applyAlignment="1" applyProtection="1">
      <alignment/>
      <protection/>
    </xf>
    <xf numFmtId="0" fontId="11" fillId="0" borderId="61" xfId="0" applyFont="1" applyFill="1" applyBorder="1" applyAlignment="1" applyProtection="1">
      <alignment vertical="top"/>
      <protection/>
    </xf>
    <xf numFmtId="0" fontId="11" fillId="0" borderId="66" xfId="0" applyFont="1" applyFill="1" applyBorder="1" applyAlignment="1" applyProtection="1">
      <alignment vertical="center"/>
      <protection/>
    </xf>
    <xf numFmtId="0" fontId="10" fillId="0" borderId="61" xfId="0" applyFont="1" applyFill="1" applyBorder="1" applyAlignment="1" applyProtection="1">
      <alignment/>
      <protection/>
    </xf>
    <xf numFmtId="0" fontId="10" fillId="0" borderId="67" xfId="0" applyFont="1" applyFill="1" applyBorder="1" applyAlignment="1" applyProtection="1">
      <alignment/>
      <protection/>
    </xf>
    <xf numFmtId="0" fontId="10" fillId="0" borderId="36" xfId="0" applyFont="1" applyFill="1" applyBorder="1" applyAlignment="1" applyProtection="1">
      <alignment/>
      <protection/>
    </xf>
    <xf numFmtId="0" fontId="10" fillId="0" borderId="68" xfId="0" applyFont="1" applyFill="1" applyBorder="1" applyAlignment="1" applyProtection="1">
      <alignment/>
      <protection/>
    </xf>
    <xf numFmtId="0" fontId="10" fillId="0" borderId="69" xfId="0" applyFont="1" applyFill="1" applyBorder="1" applyAlignment="1" applyProtection="1">
      <alignment/>
      <protection/>
    </xf>
    <xf numFmtId="0" fontId="10" fillId="0" borderId="70" xfId="0" applyFont="1" applyFill="1" applyBorder="1" applyAlignment="1" applyProtection="1">
      <alignment/>
      <protection/>
    </xf>
    <xf numFmtId="0" fontId="10" fillId="0" borderId="66" xfId="0" applyFont="1" applyFill="1" applyBorder="1" applyAlignment="1" applyProtection="1">
      <alignment/>
      <protection/>
    </xf>
    <xf numFmtId="0" fontId="9" fillId="0" borderId="57" xfId="0" applyFont="1" applyFill="1" applyBorder="1" applyAlignment="1" applyProtection="1">
      <alignment horizontal="center"/>
      <protection/>
    </xf>
    <xf numFmtId="0" fontId="10" fillId="0" borderId="71" xfId="0" applyFont="1" applyFill="1" applyBorder="1" applyAlignment="1" applyProtection="1">
      <alignment/>
      <protection/>
    </xf>
    <xf numFmtId="0" fontId="10" fillId="0" borderId="60" xfId="0" applyFont="1" applyBorder="1" applyAlignment="1" applyProtection="1">
      <alignment/>
      <protection/>
    </xf>
    <xf numFmtId="0" fontId="10" fillId="0" borderId="57" xfId="0" applyFont="1" applyBorder="1" applyAlignment="1" applyProtection="1">
      <alignment/>
      <protection/>
    </xf>
    <xf numFmtId="0" fontId="10" fillId="0" borderId="44" xfId="0" applyFont="1" applyFill="1" applyBorder="1" applyAlignment="1" applyProtection="1">
      <alignment/>
      <protection/>
    </xf>
    <xf numFmtId="0" fontId="10" fillId="0" borderId="41" xfId="0" applyFont="1" applyFill="1" applyBorder="1" applyAlignment="1" applyProtection="1">
      <alignment/>
      <protection/>
    </xf>
    <xf numFmtId="0" fontId="8" fillId="0" borderId="41" xfId="0" applyFont="1" applyFill="1" applyBorder="1" applyAlignment="1" applyProtection="1">
      <alignment/>
      <protection/>
    </xf>
    <xf numFmtId="4" fontId="10" fillId="0" borderId="43" xfId="0" applyNumberFormat="1" applyFont="1" applyFill="1" applyBorder="1" applyAlignment="1" applyProtection="1">
      <alignment horizontal="right" vertical="center"/>
      <protection/>
    </xf>
    <xf numFmtId="0" fontId="10" fillId="0" borderId="43" xfId="0" applyFont="1" applyBorder="1" applyAlignment="1" applyProtection="1">
      <alignment/>
      <protection/>
    </xf>
    <xf numFmtId="0" fontId="0" fillId="0" borderId="43" xfId="0" applyFont="1" applyBorder="1" applyAlignment="1" applyProtection="1">
      <alignment/>
      <protection/>
    </xf>
    <xf numFmtId="0" fontId="0" fillId="0" borderId="57" xfId="0" applyFont="1" applyBorder="1" applyAlignment="1" applyProtection="1">
      <alignment/>
      <protection/>
    </xf>
    <xf numFmtId="0" fontId="10" fillId="0" borderId="42" xfId="0" applyFont="1" applyBorder="1" applyAlignment="1" applyProtection="1">
      <alignment/>
      <protection/>
    </xf>
    <xf numFmtId="0" fontId="10" fillId="0" borderId="42" xfId="0" applyFont="1" applyFill="1" applyBorder="1" applyAlignment="1" applyProtection="1">
      <alignment/>
      <protection/>
    </xf>
    <xf numFmtId="0" fontId="10" fillId="0" borderId="57" xfId="0" applyFont="1" applyFill="1" applyBorder="1" applyAlignment="1" applyProtection="1">
      <alignment/>
      <protection/>
    </xf>
    <xf numFmtId="0" fontId="0" fillId="0" borderId="72" xfId="0" applyFont="1" applyBorder="1" applyAlignment="1" applyProtection="1">
      <alignment/>
      <protection/>
    </xf>
    <xf numFmtId="0" fontId="10" fillId="0" borderId="43" xfId="0" applyFont="1" applyBorder="1" applyAlignment="1" applyProtection="1">
      <alignment vertical="center"/>
      <protection/>
    </xf>
    <xf numFmtId="0" fontId="17" fillId="0" borderId="43" xfId="0" applyFont="1" applyBorder="1" applyAlignment="1" applyProtection="1" quotePrefix="1">
      <alignment/>
      <protection/>
    </xf>
    <xf numFmtId="0" fontId="10" fillId="0" borderId="56" xfId="0" applyFont="1" applyBorder="1" applyAlignment="1" applyProtection="1">
      <alignment/>
      <protection/>
    </xf>
    <xf numFmtId="0" fontId="10" fillId="0" borderId="73" xfId="0" applyFont="1" applyBorder="1" applyAlignment="1" applyProtection="1">
      <alignment/>
      <protection/>
    </xf>
    <xf numFmtId="0" fontId="10" fillId="0" borderId="71" xfId="0" applyFont="1" applyBorder="1" applyAlignment="1" applyProtection="1">
      <alignment/>
      <protection/>
    </xf>
    <xf numFmtId="174" fontId="10" fillId="35" borderId="63" xfId="0" applyNumberFormat="1" applyFont="1" applyFill="1" applyBorder="1" applyAlignment="1" applyProtection="1">
      <alignment horizontal="left"/>
      <protection/>
    </xf>
    <xf numFmtId="0" fontId="9" fillId="0" borderId="41" xfId="0" applyFont="1" applyFill="1" applyBorder="1" applyAlignment="1" applyProtection="1">
      <alignment horizontal="center"/>
      <protection/>
    </xf>
    <xf numFmtId="0" fontId="10" fillId="0" borderId="54" xfId="0" applyFont="1"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0" fillId="34" borderId="0" xfId="0" applyFont="1" applyFill="1" applyBorder="1" applyAlignment="1" applyProtection="1">
      <alignment vertical="center"/>
      <protection/>
    </xf>
    <xf numFmtId="0" fontId="11" fillId="34" borderId="43" xfId="0" applyFont="1" applyFill="1" applyBorder="1" applyAlignment="1" applyProtection="1">
      <alignment vertical="top"/>
      <protection/>
    </xf>
    <xf numFmtId="0" fontId="10" fillId="34" borderId="43"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top"/>
      <protection/>
    </xf>
    <xf numFmtId="0" fontId="11" fillId="34" borderId="74" xfId="0" applyFont="1" applyFill="1" applyBorder="1" applyAlignment="1" applyProtection="1">
      <alignment horizontal="center" vertical="top"/>
      <protection/>
    </xf>
    <xf numFmtId="0" fontId="11" fillId="34" borderId="50" xfId="0" applyFont="1" applyFill="1" applyBorder="1" applyAlignment="1" applyProtection="1">
      <alignment vertical="top"/>
      <protection/>
    </xf>
    <xf numFmtId="0" fontId="11" fillId="34" borderId="54" xfId="0" applyFont="1" applyFill="1" applyBorder="1" applyAlignment="1" applyProtection="1">
      <alignment vertical="top"/>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0" fillId="34" borderId="43" xfId="0" applyFont="1" applyFill="1" applyBorder="1" applyAlignment="1" applyProtection="1">
      <alignment/>
      <protection/>
    </xf>
    <xf numFmtId="0" fontId="10" fillId="34" borderId="47" xfId="0" applyFont="1" applyFill="1" applyBorder="1" applyAlignment="1" applyProtection="1">
      <alignment horizontal="left" vertical="center"/>
      <protection/>
    </xf>
    <xf numFmtId="0" fontId="10" fillId="34" borderId="0" xfId="0" applyFont="1" applyFill="1" applyBorder="1" applyAlignment="1" applyProtection="1">
      <alignment/>
      <protection/>
    </xf>
    <xf numFmtId="0" fontId="17" fillId="34" borderId="0" xfId="0" applyFont="1" applyFill="1" applyBorder="1" applyAlignment="1" applyProtection="1" quotePrefix="1">
      <alignment/>
      <protection/>
    </xf>
    <xf numFmtId="0" fontId="10" fillId="34" borderId="44" xfId="0" applyFont="1" applyFill="1" applyBorder="1" applyAlignment="1" applyProtection="1">
      <alignment/>
      <protection/>
    </xf>
    <xf numFmtId="0" fontId="10" fillId="34" borderId="43" xfId="0" applyFont="1" applyFill="1" applyBorder="1" applyAlignment="1" applyProtection="1">
      <alignment/>
      <protection/>
    </xf>
    <xf numFmtId="0" fontId="10" fillId="34" borderId="43" xfId="0" applyFont="1" applyFill="1" applyBorder="1" applyAlignment="1" applyProtection="1">
      <alignment/>
      <protection/>
    </xf>
    <xf numFmtId="0" fontId="0" fillId="0" borderId="75" xfId="0" applyFont="1" applyBorder="1" applyAlignment="1" applyProtection="1">
      <alignment/>
      <protection/>
    </xf>
    <xf numFmtId="0" fontId="0" fillId="0" borderId="76" xfId="0" applyFont="1" applyBorder="1" applyAlignment="1" applyProtection="1">
      <alignment/>
      <protection/>
    </xf>
    <xf numFmtId="0" fontId="0" fillId="34" borderId="57" xfId="0" applyFont="1" applyFill="1" applyBorder="1" applyAlignment="1" applyProtection="1">
      <alignment/>
      <protection/>
    </xf>
    <xf numFmtId="0" fontId="10" fillId="34" borderId="42" xfId="0" applyFont="1" applyFill="1" applyBorder="1" applyAlignment="1" applyProtection="1">
      <alignment/>
      <protection/>
    </xf>
    <xf numFmtId="0" fontId="1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175" fontId="10" fillId="34" borderId="0" xfId="0" applyNumberFormat="1" applyFont="1" applyFill="1" applyBorder="1" applyAlignment="1" applyProtection="1">
      <alignment horizontal="right" vertical="center"/>
      <protection/>
    </xf>
    <xf numFmtId="175" fontId="10" fillId="34" borderId="77" xfId="0" applyNumberFormat="1" applyFont="1" applyFill="1" applyBorder="1" applyAlignment="1" applyProtection="1">
      <alignment horizontal="right" vertical="center"/>
      <protection/>
    </xf>
    <xf numFmtId="175" fontId="10" fillId="34" borderId="55" xfId="0" applyNumberFormat="1" applyFont="1" applyFill="1" applyBorder="1" applyAlignment="1" applyProtection="1">
      <alignment horizontal="right" vertical="center"/>
      <protection/>
    </xf>
    <xf numFmtId="0" fontId="10" fillId="0" borderId="60" xfId="0" applyFont="1" applyFill="1" applyBorder="1" applyAlignment="1" applyProtection="1">
      <alignment horizontal="center" vertical="center"/>
      <protection/>
    </xf>
    <xf numFmtId="0" fontId="10" fillId="34" borderId="42" xfId="0" applyFont="1" applyFill="1" applyBorder="1" applyAlignment="1" applyProtection="1">
      <alignment/>
      <protection/>
    </xf>
    <xf numFmtId="0" fontId="10" fillId="0" borderId="54" xfId="0" applyFont="1" applyFill="1" applyBorder="1" applyAlignment="1" applyProtection="1">
      <alignment vertical="center"/>
      <protection/>
    </xf>
    <xf numFmtId="0" fontId="34" fillId="34" borderId="0" xfId="0" applyFont="1" applyFill="1" applyBorder="1" applyAlignment="1" applyProtection="1">
      <alignment horizontal="center"/>
      <protection/>
    </xf>
    <xf numFmtId="0" fontId="9" fillId="33" borderId="63"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4" borderId="43" xfId="0" applyFont="1" applyFill="1" applyBorder="1" applyAlignment="1" applyProtection="1">
      <alignment horizontal="center"/>
      <protection/>
    </xf>
    <xf numFmtId="0" fontId="8" fillId="34" borderId="43" xfId="0" applyFont="1" applyFill="1" applyBorder="1" applyAlignment="1" applyProtection="1">
      <alignment/>
      <protection/>
    </xf>
    <xf numFmtId="0" fontId="10" fillId="34" borderId="47" xfId="0" applyFont="1" applyFill="1" applyBorder="1" applyAlignment="1" applyProtection="1">
      <alignment/>
      <protection/>
    </xf>
    <xf numFmtId="0" fontId="10" fillId="34" borderId="57" xfId="0" applyFont="1" applyFill="1" applyBorder="1" applyAlignment="1" applyProtection="1">
      <alignment/>
      <protection/>
    </xf>
    <xf numFmtId="0" fontId="10" fillId="34" borderId="62" xfId="0" applyFont="1" applyFill="1" applyBorder="1" applyAlignment="1" applyProtection="1">
      <alignment/>
      <protection/>
    </xf>
    <xf numFmtId="174" fontId="10" fillId="34" borderId="0" xfId="0" applyNumberFormat="1" applyFont="1" applyFill="1" applyBorder="1" applyAlignment="1" applyProtection="1">
      <alignment horizontal="left"/>
      <protection/>
    </xf>
    <xf numFmtId="0" fontId="10" fillId="34" borderId="50" xfId="0" applyFont="1" applyFill="1" applyBorder="1" applyAlignment="1" applyProtection="1">
      <alignment/>
      <protection/>
    </xf>
    <xf numFmtId="0" fontId="15" fillId="37" borderId="13" xfId="0" applyFont="1" applyFill="1" applyBorder="1" applyAlignment="1" applyProtection="1">
      <alignment horizontal="left" vertical="center"/>
      <protection/>
    </xf>
    <xf numFmtId="0" fontId="10" fillId="34" borderId="10" xfId="0" applyFont="1" applyFill="1" applyBorder="1" applyAlignment="1" applyProtection="1">
      <alignment horizontal="center" wrapText="1"/>
      <protection locked="0"/>
    </xf>
    <xf numFmtId="0" fontId="10" fillId="35" borderId="10" xfId="0" applyFont="1" applyFill="1" applyBorder="1" applyAlignment="1" applyProtection="1">
      <alignment horizontal="center" wrapText="1"/>
      <protection/>
    </xf>
    <xf numFmtId="173" fontId="10" fillId="0" borderId="55" xfId="42" applyNumberFormat="1" applyFont="1" applyFill="1" applyBorder="1" applyAlignment="1" applyProtection="1">
      <alignment vertical="center"/>
      <protection/>
    </xf>
    <xf numFmtId="0" fontId="10" fillId="0" borderId="55" xfId="0" applyFont="1" applyFill="1" applyBorder="1" applyAlignment="1" applyProtection="1">
      <alignment vertical="center"/>
      <protection/>
    </xf>
    <xf numFmtId="0" fontId="7" fillId="0" borderId="78" xfId="0" applyFont="1" applyFill="1" applyBorder="1" applyAlignment="1" applyProtection="1">
      <alignment horizontal="center" vertical="center" wrapText="1"/>
      <protection/>
    </xf>
    <xf numFmtId="0" fontId="10" fillId="34" borderId="0" xfId="0" applyFont="1" applyFill="1" applyBorder="1" applyAlignment="1" applyProtection="1">
      <alignment horizontal="right" wrapText="1"/>
      <protection/>
    </xf>
    <xf numFmtId="0" fontId="0" fillId="0" borderId="47" xfId="0" applyFont="1" applyFill="1" applyBorder="1" applyAlignment="1" applyProtection="1">
      <alignment/>
      <protection/>
    </xf>
    <xf numFmtId="0" fontId="10" fillId="35" borderId="13" xfId="0" applyFont="1" applyFill="1" applyBorder="1" applyAlignment="1" applyProtection="1">
      <alignment horizontal="left" vertical="center" indent="1"/>
      <protection/>
    </xf>
    <xf numFmtId="174" fontId="10" fillId="35" borderId="79" xfId="0" applyNumberFormat="1" applyFont="1" applyFill="1" applyBorder="1" applyAlignment="1" applyProtection="1">
      <alignment horizontal="left" vertical="center" indent="1"/>
      <protection/>
    </xf>
    <xf numFmtId="0" fontId="18" fillId="34" borderId="0" xfId="0" applyFont="1" applyFill="1" applyAlignment="1" applyProtection="1">
      <alignment wrapText="1"/>
      <protection/>
    </xf>
    <xf numFmtId="174" fontId="10" fillId="0" borderId="54" xfId="0" applyNumberFormat="1" applyFont="1" applyFill="1" applyBorder="1" applyAlignment="1" applyProtection="1">
      <alignment horizontal="left"/>
      <protection/>
    </xf>
    <xf numFmtId="174" fontId="10" fillId="34" borderId="69" xfId="0" applyNumberFormat="1" applyFont="1" applyFill="1" applyBorder="1" applyAlignment="1" applyProtection="1">
      <alignment horizontal="left"/>
      <protection/>
    </xf>
    <xf numFmtId="0" fontId="10" fillId="34" borderId="42" xfId="0" applyFont="1" applyFill="1" applyBorder="1" applyAlignment="1" applyProtection="1">
      <alignment vertical="center"/>
      <protection/>
    </xf>
    <xf numFmtId="0" fontId="35" fillId="0" borderId="43" xfId="0" applyFont="1" applyBorder="1" applyAlignment="1" applyProtection="1">
      <alignment/>
      <protection/>
    </xf>
    <xf numFmtId="175" fontId="10" fillId="35" borderId="37" xfId="0" applyNumberFormat="1" applyFont="1" applyFill="1" applyBorder="1" applyAlignment="1" applyProtection="1">
      <alignment horizontal="right" vertical="center"/>
      <protection/>
    </xf>
    <xf numFmtId="0" fontId="10" fillId="35" borderId="80" xfId="0" applyNumberFormat="1" applyFont="1" applyFill="1" applyBorder="1" applyAlignment="1" applyProtection="1">
      <alignment horizontal="center" vertical="center" wrapText="1"/>
      <protection/>
    </xf>
    <xf numFmtId="0" fontId="10" fillId="0" borderId="69" xfId="0" applyFont="1" applyFill="1" applyBorder="1" applyAlignment="1" applyProtection="1">
      <alignment/>
      <protection/>
    </xf>
    <xf numFmtId="0" fontId="10" fillId="0" borderId="36" xfId="0" applyFont="1" applyFill="1" applyBorder="1" applyAlignment="1" applyProtection="1">
      <alignment/>
      <protection/>
    </xf>
    <xf numFmtId="0" fontId="10" fillId="0" borderId="81" xfId="0" applyFont="1" applyFill="1" applyBorder="1" applyAlignment="1" applyProtection="1">
      <alignment/>
      <protection/>
    </xf>
    <xf numFmtId="0" fontId="10" fillId="0" borderId="82" xfId="0" applyFont="1" applyFill="1" applyBorder="1" applyAlignment="1" applyProtection="1">
      <alignment horizontal="center"/>
      <protection/>
    </xf>
    <xf numFmtId="0" fontId="11" fillId="0" borderId="83" xfId="0" applyFont="1" applyFill="1" applyBorder="1" applyAlignment="1" applyProtection="1">
      <alignment horizontal="center" vertical="center"/>
      <protection locked="0"/>
    </xf>
    <xf numFmtId="175" fontId="10" fillId="35" borderId="84" xfId="0" applyNumberFormat="1" applyFont="1" applyFill="1" applyBorder="1" applyAlignment="1" applyProtection="1">
      <alignment horizontal="right" vertical="center"/>
      <protection/>
    </xf>
    <xf numFmtId="0" fontId="10" fillId="34" borderId="85" xfId="0" applyFont="1" applyFill="1" applyBorder="1" applyAlignment="1" applyProtection="1">
      <alignment horizontal="left" vertical="center"/>
      <protection/>
    </xf>
    <xf numFmtId="0" fontId="10" fillId="34" borderId="58" xfId="0" applyFont="1" applyFill="1" applyBorder="1" applyAlignment="1" applyProtection="1">
      <alignment horizontal="left" vertical="center"/>
      <protection/>
    </xf>
    <xf numFmtId="175" fontId="10" fillId="34" borderId="58" xfId="0" applyNumberFormat="1" applyFont="1" applyFill="1" applyBorder="1" applyAlignment="1" applyProtection="1">
      <alignment horizontal="right" vertical="center"/>
      <protection/>
    </xf>
    <xf numFmtId="0" fontId="11" fillId="0" borderId="86" xfId="0" applyFont="1" applyFill="1" applyBorder="1" applyAlignment="1" applyProtection="1">
      <alignment horizontal="center" vertical="center"/>
      <protection locked="0"/>
    </xf>
    <xf numFmtId="3" fontId="9" fillId="0" borderId="43" xfId="0" applyNumberFormat="1" applyFont="1" applyFill="1" applyBorder="1" applyAlignment="1" applyProtection="1">
      <alignment horizontal="center"/>
      <protection/>
    </xf>
    <xf numFmtId="3" fontId="11" fillId="0" borderId="47" xfId="0" applyNumberFormat="1" applyFont="1" applyFill="1" applyBorder="1" applyAlignment="1" applyProtection="1">
      <alignment vertical="top"/>
      <protection/>
    </xf>
    <xf numFmtId="3" fontId="11" fillId="0" borderId="43" xfId="0" applyNumberFormat="1" applyFont="1" applyFill="1" applyBorder="1" applyAlignment="1" applyProtection="1">
      <alignment vertical="top"/>
      <protection/>
    </xf>
    <xf numFmtId="3" fontId="11" fillId="0" borderId="50" xfId="0" applyNumberFormat="1" applyFont="1" applyFill="1" applyBorder="1" applyAlignment="1" applyProtection="1">
      <alignment vertical="top"/>
      <protection/>
    </xf>
    <xf numFmtId="3" fontId="10" fillId="0" borderId="63" xfId="0" applyNumberFormat="1" applyFont="1" applyFill="1" applyBorder="1" applyAlignment="1" applyProtection="1">
      <alignment horizontal="right"/>
      <protection locked="0"/>
    </xf>
    <xf numFmtId="3" fontId="11" fillId="35" borderId="63" xfId="0" applyNumberFormat="1" applyFont="1" applyFill="1" applyBorder="1" applyAlignment="1" applyProtection="1">
      <alignment horizontal="right"/>
      <protection/>
    </xf>
    <xf numFmtId="3" fontId="11" fillId="0" borderId="0" xfId="0" applyNumberFormat="1" applyFont="1" applyFill="1" applyBorder="1" applyAlignment="1" applyProtection="1">
      <alignment vertical="top"/>
      <protection/>
    </xf>
    <xf numFmtId="3" fontId="11" fillId="0" borderId="66" xfId="0" applyNumberFormat="1" applyFont="1" applyFill="1" applyBorder="1" applyAlignment="1" applyProtection="1">
      <alignment vertical="top"/>
      <protection/>
    </xf>
    <xf numFmtId="3" fontId="10" fillId="0" borderId="42"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0" xfId="0" applyNumberFormat="1" applyFont="1" applyFill="1" applyBorder="1" applyAlignment="1" applyProtection="1">
      <alignment horizontal="left"/>
      <protection/>
    </xf>
    <xf numFmtId="3" fontId="10" fillId="35" borderId="63"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1" fillId="34" borderId="43" xfId="0" applyNumberFormat="1" applyFont="1" applyFill="1" applyBorder="1" applyAlignment="1" applyProtection="1">
      <alignment vertical="top"/>
      <protection/>
    </xf>
    <xf numFmtId="3" fontId="10" fillId="0" borderId="61"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1" fillId="35" borderId="87" xfId="0" applyNumberFormat="1" applyFont="1" applyFill="1" applyBorder="1" applyAlignment="1" applyProtection="1">
      <alignment horizontal="right"/>
      <protection/>
    </xf>
    <xf numFmtId="3" fontId="10" fillId="0" borderId="88" xfId="0" applyNumberFormat="1" applyFont="1" applyFill="1" applyBorder="1" applyAlignment="1" applyProtection="1">
      <alignment horizontal="right"/>
      <protection locked="0"/>
    </xf>
    <xf numFmtId="3" fontId="10" fillId="0" borderId="57" xfId="0" applyNumberFormat="1" applyFont="1" applyFill="1" applyBorder="1" applyAlignment="1" applyProtection="1">
      <alignment horizontal="right"/>
      <protection/>
    </xf>
    <xf numFmtId="3" fontId="10" fillId="0" borderId="43" xfId="0" applyNumberFormat="1" applyFont="1" applyFill="1" applyBorder="1" applyAlignment="1" applyProtection="1">
      <alignment horizontal="left"/>
      <protection/>
    </xf>
    <xf numFmtId="3" fontId="10" fillId="0" borderId="41"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61" xfId="0" applyNumberFormat="1" applyFont="1" applyFill="1" applyBorder="1" applyAlignment="1" applyProtection="1">
      <alignment/>
      <protection/>
    </xf>
    <xf numFmtId="3" fontId="10" fillId="0" borderId="43" xfId="0" applyNumberFormat="1" applyFont="1" applyFill="1" applyBorder="1" applyAlignment="1" applyProtection="1">
      <alignment horizontal="left" vertical="center"/>
      <protection/>
    </xf>
    <xf numFmtId="3" fontId="10" fillId="0" borderId="68" xfId="0" applyNumberFormat="1" applyFont="1" applyFill="1" applyBorder="1" applyAlignment="1" applyProtection="1">
      <alignment horizontal="center"/>
      <protection/>
    </xf>
    <xf numFmtId="3" fontId="10" fillId="0" borderId="71" xfId="0" applyNumberFormat="1" applyFont="1" applyFill="1" applyBorder="1" applyAlignment="1" applyProtection="1">
      <alignment horizontal="right"/>
      <protection locked="0"/>
    </xf>
    <xf numFmtId="3" fontId="10" fillId="0" borderId="41" xfId="0" applyNumberFormat="1" applyFont="1" applyFill="1" applyBorder="1" applyAlignment="1" applyProtection="1">
      <alignment horizontal="left"/>
      <protection/>
    </xf>
    <xf numFmtId="3" fontId="10" fillId="0" borderId="44" xfId="0" applyNumberFormat="1" applyFont="1" applyFill="1" applyBorder="1" applyAlignment="1" applyProtection="1">
      <alignment/>
      <protection/>
    </xf>
    <xf numFmtId="3" fontId="10" fillId="0" borderId="42" xfId="0" applyNumberFormat="1" applyFont="1" applyFill="1" applyBorder="1" applyAlignment="1" applyProtection="1">
      <alignment/>
      <protection/>
    </xf>
    <xf numFmtId="0" fontId="10" fillId="0" borderId="62" xfId="0" applyFont="1" applyFill="1" applyBorder="1" applyAlignment="1" applyProtection="1">
      <alignment/>
      <protection/>
    </xf>
    <xf numFmtId="3" fontId="10" fillId="0" borderId="54" xfId="0" applyNumberFormat="1" applyFont="1" applyFill="1" applyBorder="1" applyAlignment="1" applyProtection="1">
      <alignment/>
      <protection/>
    </xf>
    <xf numFmtId="3" fontId="10" fillId="0" borderId="55" xfId="0" applyNumberFormat="1" applyFont="1" applyFill="1" applyBorder="1" applyAlignment="1" applyProtection="1">
      <alignment horizontal="left"/>
      <protection/>
    </xf>
    <xf numFmtId="3" fontId="10" fillId="0" borderId="57"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0" fillId="35" borderId="89" xfId="0" applyNumberFormat="1" applyFont="1" applyFill="1" applyBorder="1" applyAlignment="1" applyProtection="1">
      <alignment horizontal="right"/>
      <protection/>
    </xf>
    <xf numFmtId="3" fontId="10" fillId="34" borderId="36"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protection/>
    </xf>
    <xf numFmtId="3" fontId="10" fillId="35" borderId="90" xfId="0" applyNumberFormat="1" applyFont="1" applyFill="1" applyBorder="1" applyAlignment="1" applyProtection="1">
      <alignment horizontal="right"/>
      <protection/>
    </xf>
    <xf numFmtId="3" fontId="10" fillId="35" borderId="71" xfId="0" applyNumberFormat="1" applyFont="1" applyFill="1" applyBorder="1" applyAlignment="1" applyProtection="1">
      <alignment horizontal="right"/>
      <protection/>
    </xf>
    <xf numFmtId="3" fontId="10" fillId="0" borderId="43" xfId="0" applyNumberFormat="1" applyFont="1" applyFill="1" applyBorder="1" applyAlignment="1" applyProtection="1">
      <alignment/>
      <protection/>
    </xf>
    <xf numFmtId="3" fontId="10" fillId="34" borderId="69" xfId="0" applyNumberFormat="1" applyFont="1" applyFill="1" applyBorder="1" applyAlignment="1" applyProtection="1">
      <alignment horizontal="right"/>
      <protection/>
    </xf>
    <xf numFmtId="3" fontId="10" fillId="34" borderId="43" xfId="0" applyNumberFormat="1" applyFont="1" applyFill="1" applyBorder="1" applyAlignment="1" applyProtection="1">
      <alignment/>
      <protection/>
    </xf>
    <xf numFmtId="3" fontId="10" fillId="0" borderId="70" xfId="0" applyNumberFormat="1" applyFont="1" applyFill="1" applyBorder="1" applyAlignment="1" applyProtection="1">
      <alignment horizontal="center"/>
      <protection/>
    </xf>
    <xf numFmtId="3" fontId="10" fillId="0" borderId="41" xfId="0" applyNumberFormat="1" applyFont="1" applyFill="1" applyBorder="1" applyAlignment="1" applyProtection="1">
      <alignment/>
      <protection/>
    </xf>
    <xf numFmtId="3" fontId="10" fillId="0" borderId="56" xfId="0" applyNumberFormat="1" applyFont="1" applyFill="1" applyBorder="1" applyAlignment="1" applyProtection="1">
      <alignment/>
      <protection/>
    </xf>
    <xf numFmtId="3" fontId="10" fillId="34" borderId="41" xfId="0" applyNumberFormat="1" applyFont="1" applyFill="1" applyBorder="1" applyAlignment="1" applyProtection="1">
      <alignment/>
      <protection/>
    </xf>
    <xf numFmtId="3" fontId="10" fillId="34" borderId="0" xfId="0" applyNumberFormat="1" applyFont="1" applyFill="1" applyBorder="1" applyAlignment="1" applyProtection="1">
      <alignment/>
      <protection/>
    </xf>
    <xf numFmtId="3" fontId="47" fillId="0" borderId="56" xfId="0" applyNumberFormat="1" applyFont="1" applyFill="1" applyBorder="1" applyAlignment="1" applyProtection="1">
      <alignment horizontal="center" wrapText="1"/>
      <protection/>
    </xf>
    <xf numFmtId="0" fontId="10" fillId="34" borderId="0" xfId="0" applyFont="1" applyFill="1" applyAlignment="1" applyProtection="1">
      <alignment horizontal="center" vertical="center"/>
      <protection/>
    </xf>
    <xf numFmtId="0" fontId="0" fillId="34" borderId="0" xfId="0" applyFill="1" applyAlignment="1" applyProtection="1">
      <alignment horizontal="center"/>
      <protection/>
    </xf>
    <xf numFmtId="0" fontId="14" fillId="0" borderId="85" xfId="0" applyFont="1" applyFill="1" applyBorder="1" applyAlignment="1" applyProtection="1">
      <alignment horizontal="left"/>
      <protection/>
    </xf>
    <xf numFmtId="0" fontId="14" fillId="0" borderId="91" xfId="0" applyFont="1" applyFill="1" applyBorder="1" applyAlignment="1" applyProtection="1">
      <alignment horizontal="left"/>
      <protection/>
    </xf>
    <xf numFmtId="0" fontId="14" fillId="0" borderId="92" xfId="0" applyFont="1" applyFill="1" applyBorder="1" applyAlignment="1" applyProtection="1">
      <alignment horizontal="left"/>
      <protection/>
    </xf>
    <xf numFmtId="0" fontId="14" fillId="0" borderId="17" xfId="0" applyFont="1" applyFill="1" applyBorder="1" applyAlignment="1" applyProtection="1">
      <alignment horizontal="left"/>
      <protection/>
    </xf>
    <xf numFmtId="0" fontId="38" fillId="34" borderId="0" xfId="0" applyFont="1" applyFill="1" applyBorder="1" applyAlignment="1" applyProtection="1">
      <alignment horizontal="left"/>
      <protection/>
    </xf>
    <xf numFmtId="0" fontId="20" fillId="36" borderId="22" xfId="0" applyFont="1" applyFill="1" applyBorder="1" applyAlignment="1" applyProtection="1">
      <alignment horizontal="center" vertical="center" wrapText="1"/>
      <protection/>
    </xf>
    <xf numFmtId="0" fontId="10" fillId="34" borderId="93" xfId="0" applyFont="1" applyFill="1" applyBorder="1" applyAlignment="1" applyProtection="1">
      <alignment horizontal="center" vertical="center"/>
      <protection/>
    </xf>
    <xf numFmtId="0" fontId="11" fillId="35" borderId="22" xfId="64" applyFont="1" applyFill="1" applyBorder="1" applyAlignment="1" applyProtection="1">
      <alignment vertical="center"/>
      <protection/>
    </xf>
    <xf numFmtId="0" fontId="11" fillId="35" borderId="22" xfId="64" applyFont="1" applyFill="1" applyBorder="1" applyAlignment="1" applyProtection="1">
      <alignment vertical="center" wrapText="1"/>
      <protection/>
    </xf>
    <xf numFmtId="3" fontId="7" fillId="34" borderId="0" xfId="0" applyNumberFormat="1" applyFont="1" applyFill="1" applyBorder="1" applyAlignment="1" applyProtection="1">
      <alignment/>
      <protection/>
    </xf>
    <xf numFmtId="0" fontId="37" fillId="0" borderId="0" xfId="0" applyFont="1" applyFill="1" applyBorder="1" applyAlignment="1" applyProtection="1">
      <alignment horizontal="left" vertical="center"/>
      <protection/>
    </xf>
    <xf numFmtId="0" fontId="37" fillId="0" borderId="0" xfId="0" applyFont="1" applyFill="1" applyBorder="1" applyAlignment="1" applyProtection="1">
      <alignment horizontal="left" vertical="top"/>
      <protection/>
    </xf>
    <xf numFmtId="0" fontId="9" fillId="34" borderId="0" xfId="0" applyFont="1" applyFill="1" applyBorder="1" applyAlignment="1" applyProtection="1">
      <alignment vertical="center"/>
      <protection/>
    </xf>
    <xf numFmtId="0" fontId="10" fillId="0" borderId="50"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0" xfId="0" applyFont="1" applyAlignment="1" applyProtection="1">
      <alignment horizontal="center" vertical="center"/>
      <protection/>
    </xf>
    <xf numFmtId="3" fontId="10" fillId="0" borderId="10" xfId="0" applyNumberFormat="1" applyFont="1" applyFill="1" applyBorder="1" applyAlignment="1" applyProtection="1">
      <alignment horizontal="center" vertical="center"/>
      <protection locked="0"/>
    </xf>
    <xf numFmtId="3" fontId="10" fillId="0" borderId="94" xfId="0" applyNumberFormat="1" applyFont="1" applyFill="1" applyBorder="1" applyAlignment="1" applyProtection="1">
      <alignment horizontal="center" vertical="center"/>
      <protection locked="0"/>
    </xf>
    <xf numFmtId="0" fontId="11" fillId="36" borderId="95" xfId="0" applyFont="1" applyFill="1" applyBorder="1" applyAlignment="1" applyProtection="1">
      <alignment horizontal="center" vertical="center" wrapText="1"/>
      <protection/>
    </xf>
    <xf numFmtId="0" fontId="10" fillId="34" borderId="80"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vertical="center" wrapText="1"/>
      <protection/>
    </xf>
    <xf numFmtId="0" fontId="10" fillId="34" borderId="77" xfId="0" applyFont="1" applyFill="1" applyBorder="1" applyAlignment="1" applyProtection="1">
      <alignment vertical="center" wrapText="1"/>
      <protection/>
    </xf>
    <xf numFmtId="3" fontId="10" fillId="35" borderId="10" xfId="0" applyNumberFormat="1" applyFont="1" applyFill="1" applyBorder="1" applyAlignment="1" applyProtection="1">
      <alignment horizontal="center" vertical="center"/>
      <protection/>
    </xf>
    <xf numFmtId="0" fontId="5" fillId="0" borderId="43" xfId="0" applyFont="1" applyFill="1" applyBorder="1" applyAlignment="1" applyProtection="1">
      <alignment horizontal="left" vertical="top"/>
      <protection/>
    </xf>
    <xf numFmtId="0" fontId="10" fillId="0" borderId="19" xfId="0" applyFont="1" applyFill="1" applyBorder="1" applyAlignment="1" applyProtection="1">
      <alignment horizontal="left" vertical="center"/>
      <protection/>
    </xf>
    <xf numFmtId="4" fontId="10" fillId="0" borderId="19" xfId="0" applyNumberFormat="1" applyFont="1" applyFill="1" applyBorder="1" applyAlignment="1" applyProtection="1">
      <alignment horizontal="right" vertical="center"/>
      <protection/>
    </xf>
    <xf numFmtId="175" fontId="10" fillId="0" borderId="19" xfId="0" applyNumberFormat="1" applyFont="1" applyFill="1" applyBorder="1" applyAlignment="1" applyProtection="1">
      <alignment horizontal="right" vertical="center"/>
      <protection/>
    </xf>
    <xf numFmtId="3" fontId="11" fillId="35" borderId="10" xfId="0" applyNumberFormat="1" applyFont="1" applyFill="1" applyBorder="1" applyAlignment="1" applyProtection="1">
      <alignment horizontal="center" vertical="center"/>
      <protection/>
    </xf>
    <xf numFmtId="3" fontId="10" fillId="35" borderId="22" xfId="0" applyNumberFormat="1" applyFont="1" applyFill="1" applyBorder="1" applyAlignment="1" applyProtection="1">
      <alignment horizontal="center" vertical="center"/>
      <protection/>
    </xf>
    <xf numFmtId="3" fontId="10" fillId="35" borderId="94" xfId="0" applyNumberFormat="1" applyFont="1" applyFill="1" applyBorder="1" applyAlignment="1" applyProtection="1">
      <alignment horizontal="center" vertical="center"/>
      <protection/>
    </xf>
    <xf numFmtId="3" fontId="10" fillId="35" borderId="10" xfId="0" applyNumberFormat="1" applyFont="1" applyFill="1" applyBorder="1" applyAlignment="1" applyProtection="1">
      <alignment horizontal="center" vertical="center"/>
      <protection/>
    </xf>
    <xf numFmtId="0" fontId="11" fillId="35" borderId="58" xfId="0" applyNumberFormat="1" applyFont="1" applyFill="1" applyBorder="1" applyAlignment="1" applyProtection="1">
      <alignment vertical="center"/>
      <protection/>
    </xf>
    <xf numFmtId="0" fontId="11" fillId="35" borderId="96" xfId="0" applyNumberFormat="1" applyFont="1" applyFill="1" applyBorder="1" applyAlignment="1" applyProtection="1">
      <alignment vertical="center"/>
      <protection/>
    </xf>
    <xf numFmtId="49" fontId="11" fillId="35" borderId="58" xfId="0" applyNumberFormat="1" applyFont="1" applyFill="1" applyBorder="1" applyAlignment="1" applyProtection="1">
      <alignment vertical="center"/>
      <protection/>
    </xf>
    <xf numFmtId="0" fontId="0" fillId="38" borderId="0" xfId="0" applyFill="1" applyAlignment="1" applyProtection="1">
      <alignment/>
      <protection/>
    </xf>
    <xf numFmtId="0" fontId="18" fillId="0" borderId="0" xfId="0" applyFont="1" applyAlignment="1" applyProtection="1">
      <alignment horizontal="left" vertical="center" wrapText="1"/>
      <protection/>
    </xf>
    <xf numFmtId="0" fontId="9" fillId="33" borderId="20" xfId="0" applyFont="1" applyFill="1" applyBorder="1" applyAlignment="1" applyProtection="1">
      <alignment horizontal="left" vertical="center"/>
      <protection/>
    </xf>
    <xf numFmtId="0" fontId="9" fillId="33" borderId="85"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9" fillId="33" borderId="58" xfId="0" applyFont="1" applyFill="1" applyBorder="1" applyAlignment="1" applyProtection="1">
      <alignment horizontal="left"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1" fillId="36" borderId="12"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protection/>
    </xf>
    <xf numFmtId="0" fontId="10" fillId="0" borderId="43" xfId="0" applyFont="1" applyFill="1" applyBorder="1" applyAlignment="1" applyProtection="1">
      <alignment horizontal="center" vertical="center"/>
      <protection/>
    </xf>
    <xf numFmtId="0" fontId="14" fillId="33" borderId="0" xfId="0" applyFont="1" applyFill="1" applyBorder="1" applyAlignment="1" applyProtection="1">
      <alignment horizontal="left"/>
      <protection/>
    </xf>
    <xf numFmtId="0" fontId="10" fillId="35" borderId="22" xfId="0" applyFont="1" applyFill="1" applyBorder="1" applyAlignment="1" applyProtection="1">
      <alignment horizontal="left" vertical="center" indent="1"/>
      <protection/>
    </xf>
    <xf numFmtId="174" fontId="10" fillId="35" borderId="13" xfId="0" applyNumberFormat="1"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18" fillId="34" borderId="0" xfId="0" applyFont="1" applyFill="1" applyAlignment="1" applyProtection="1">
      <alignment horizontal="left" wrapText="1"/>
      <protection/>
    </xf>
    <xf numFmtId="0" fontId="9" fillId="33" borderId="22"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0" fillId="34" borderId="0" xfId="0" applyFont="1" applyFill="1" applyAlignment="1" applyProtection="1">
      <alignment/>
      <protection/>
    </xf>
    <xf numFmtId="0" fontId="11" fillId="36" borderId="84"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9" fillId="33" borderId="20" xfId="0" applyFont="1" applyFill="1" applyBorder="1" applyAlignment="1" applyProtection="1">
      <alignment vertical="center"/>
      <protection/>
    </xf>
    <xf numFmtId="0" fontId="20" fillId="34" borderId="12"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protection/>
    </xf>
    <xf numFmtId="0" fontId="10" fillId="34" borderId="0" xfId="0" applyFont="1" applyFill="1" applyAlignment="1" applyProtection="1">
      <alignment horizontal="left" wrapText="1" indent="1"/>
      <protection/>
    </xf>
    <xf numFmtId="0" fontId="15" fillId="34" borderId="0" xfId="0" applyFont="1" applyFill="1" applyBorder="1" applyAlignment="1" applyProtection="1">
      <alignment horizontal="left" wrapText="1"/>
      <protection/>
    </xf>
    <xf numFmtId="0" fontId="11" fillId="34" borderId="63" xfId="0" applyFont="1" applyFill="1" applyBorder="1" applyAlignment="1" applyProtection="1">
      <alignment horizontal="center"/>
      <protection locked="0"/>
    </xf>
    <xf numFmtId="174" fontId="10" fillId="35" borderId="25" xfId="0" applyNumberFormat="1" applyFont="1" applyFill="1" applyBorder="1" applyAlignment="1" applyProtection="1">
      <alignment horizontal="left" vertical="center" indent="1"/>
      <protection/>
    </xf>
    <xf numFmtId="174" fontId="10" fillId="35" borderId="79" xfId="0" applyNumberFormat="1" applyFont="1" applyFill="1" applyBorder="1" applyAlignment="1" applyProtection="1">
      <alignment horizontal="left" vertical="center" indent="1"/>
      <protection/>
    </xf>
    <xf numFmtId="0" fontId="10" fillId="35" borderId="99" xfId="0" applyFont="1" applyFill="1" applyBorder="1" applyAlignment="1" applyProtection="1">
      <alignment horizontal="left" vertical="center" indent="1"/>
      <protection/>
    </xf>
    <xf numFmtId="0" fontId="44" fillId="0" borderId="0" xfId="0" applyFont="1" applyFill="1" applyBorder="1" applyAlignment="1" applyProtection="1">
      <alignment horizontal="left" wrapText="1"/>
      <protection/>
    </xf>
    <xf numFmtId="0" fontId="20" fillId="34" borderId="0" xfId="0" applyFont="1" applyFill="1" applyAlignment="1" applyProtection="1">
      <alignment/>
      <protection/>
    </xf>
    <xf numFmtId="0" fontId="3" fillId="34" borderId="0" xfId="0" applyFont="1" applyFill="1" applyAlignment="1" applyProtection="1">
      <alignment horizontal="left" wrapText="1"/>
      <protection/>
    </xf>
    <xf numFmtId="0" fontId="4" fillId="34"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ill="1" applyBorder="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indent="1"/>
      <protection/>
    </xf>
    <xf numFmtId="0" fontId="10" fillId="0" borderId="0" xfId="0" applyNumberFormat="1" applyFont="1" applyAlignment="1" applyProtection="1">
      <alignment horizontal="center" vertical="center"/>
      <protection/>
    </xf>
    <xf numFmtId="3" fontId="10" fillId="0" borderId="0" xfId="0" applyNumberFormat="1" applyFont="1" applyAlignment="1" applyProtection="1">
      <alignment horizontal="center" vertical="center"/>
      <protection/>
    </xf>
    <xf numFmtId="0" fontId="10"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58" xfId="0" applyBorder="1" applyAlignment="1" applyProtection="1">
      <alignment/>
      <protection/>
    </xf>
    <xf numFmtId="0" fontId="0" fillId="0" borderId="0" xfId="0" applyAlignment="1" applyProtection="1">
      <alignment/>
      <protection/>
    </xf>
    <xf numFmtId="0" fontId="10" fillId="0" borderId="0" xfId="0" applyFont="1" applyFill="1" applyBorder="1" applyAlignment="1" applyProtection="1">
      <alignment horizontal="left" vertical="center" wrapText="1" indent="1"/>
      <protection/>
    </xf>
    <xf numFmtId="0" fontId="0" fillId="0" borderId="0" xfId="0" applyFill="1" applyBorder="1" applyAlignment="1" applyProtection="1">
      <alignment horizontal="left" vertical="center" wrapText="1" indent="1"/>
      <protection/>
    </xf>
    <xf numFmtId="173" fontId="0" fillId="34" borderId="0" xfId="42" applyNumberFormat="1" applyFill="1" applyAlignment="1" applyProtection="1">
      <alignment/>
      <protection/>
    </xf>
    <xf numFmtId="178" fontId="11" fillId="0" borderId="10" xfId="0" applyNumberFormat="1" applyFont="1" applyFill="1" applyBorder="1" applyAlignment="1" applyProtection="1">
      <alignment horizontal="center" vertical="center" wrapText="1"/>
      <protection locked="0"/>
    </xf>
    <xf numFmtId="178" fontId="11" fillId="0" borderId="94" xfId="0"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protection/>
    </xf>
    <xf numFmtId="0" fontId="10" fillId="0" borderId="19" xfId="0" applyFont="1" applyFill="1" applyBorder="1" applyAlignment="1" applyProtection="1">
      <alignment horizontal="left" vertical="center" indent="1"/>
      <protection/>
    </xf>
    <xf numFmtId="0" fontId="0" fillId="0" borderId="0" xfId="0" applyFont="1" applyFill="1" applyBorder="1" applyAlignment="1" applyProtection="1">
      <alignment horizontal="right" vertical="center"/>
      <protection/>
    </xf>
    <xf numFmtId="0" fontId="0" fillId="0" borderId="0" xfId="0" applyFont="1" applyAlignment="1" applyProtection="1">
      <alignment/>
      <protection/>
    </xf>
    <xf numFmtId="173" fontId="0" fillId="0" borderId="0" xfId="42" applyNumberFormat="1" applyFont="1" applyAlignment="1" applyProtection="1">
      <alignment/>
      <protection/>
    </xf>
    <xf numFmtId="175" fontId="11" fillId="37" borderId="13" xfId="0" applyNumberFormat="1" applyFont="1" applyFill="1" applyBorder="1" applyAlignment="1" applyProtection="1">
      <alignment horizontal="left" vertical="top" wrapText="1"/>
      <protection/>
    </xf>
    <xf numFmtId="4" fontId="10" fillId="34" borderId="58" xfId="0" applyNumberFormat="1" applyFont="1" applyFill="1" applyBorder="1" applyAlignment="1" applyProtection="1">
      <alignment horizontal="right" vertical="center"/>
      <protection/>
    </xf>
    <xf numFmtId="0" fontId="11" fillId="0" borderId="78" xfId="0" applyFont="1" applyFill="1" applyBorder="1" applyAlignment="1" applyProtection="1">
      <alignment horizontal="center" vertical="center"/>
      <protection/>
    </xf>
    <xf numFmtId="0" fontId="0" fillId="0" borderId="0" xfId="0" applyFill="1" applyAlignment="1" applyProtection="1">
      <alignment vertical="center" wrapText="1"/>
      <protection/>
    </xf>
    <xf numFmtId="0" fontId="0" fillId="0" borderId="0" xfId="0" applyFill="1" applyBorder="1" applyAlignment="1" applyProtection="1">
      <alignment vertical="center" wrapText="1"/>
      <protection/>
    </xf>
    <xf numFmtId="0" fontId="11" fillId="34" borderId="0" xfId="0" applyFont="1" applyFill="1" applyBorder="1" applyAlignment="1" applyProtection="1">
      <alignment horizontal="center" vertical="center"/>
      <protection/>
    </xf>
    <xf numFmtId="0" fontId="10" fillId="0" borderId="0" xfId="0" applyFont="1" applyBorder="1" applyAlignment="1" applyProtection="1">
      <alignment/>
      <protection/>
    </xf>
    <xf numFmtId="0" fontId="0" fillId="0" borderId="41" xfId="0" applyBorder="1" applyAlignment="1" applyProtection="1">
      <alignment/>
      <protection/>
    </xf>
    <xf numFmtId="0" fontId="0" fillId="34" borderId="43" xfId="0" applyFont="1" applyFill="1" applyBorder="1" applyAlignment="1" applyProtection="1">
      <alignment/>
      <protection/>
    </xf>
    <xf numFmtId="0" fontId="0" fillId="0" borderId="42" xfId="0" applyBorder="1" applyAlignment="1" applyProtection="1">
      <alignment/>
      <protection/>
    </xf>
    <xf numFmtId="0" fontId="0" fillId="0" borderId="56" xfId="0" applyBorder="1" applyAlignment="1" applyProtection="1">
      <alignment/>
      <protection/>
    </xf>
    <xf numFmtId="2" fontId="10" fillId="0" borderId="0" xfId="0" applyNumberFormat="1" applyFont="1" applyBorder="1" applyAlignment="1" applyProtection="1">
      <alignment/>
      <protection/>
    </xf>
    <xf numFmtId="0" fontId="0" fillId="0" borderId="60" xfId="0" applyBorder="1" applyAlignment="1" applyProtection="1">
      <alignment/>
      <protection/>
    </xf>
    <xf numFmtId="0" fontId="10" fillId="34" borderId="0" xfId="0" applyFont="1" applyFill="1" applyBorder="1" applyAlignment="1" applyProtection="1">
      <alignment horizontal="left" vertical="center" wrapText="1" indent="1"/>
      <protection/>
    </xf>
    <xf numFmtId="0" fontId="7" fillId="35" borderId="22" xfId="64" applyFont="1" applyFill="1" applyBorder="1" applyAlignment="1" applyProtection="1">
      <alignment vertical="center"/>
      <protection/>
    </xf>
    <xf numFmtId="0" fontId="10" fillId="0" borderId="0" xfId="64" applyFont="1" applyProtection="1">
      <alignment/>
      <protection/>
    </xf>
    <xf numFmtId="0" fontId="11" fillId="35" borderId="101" xfId="64" applyFont="1" applyFill="1" applyBorder="1" applyAlignment="1" applyProtection="1">
      <alignment/>
      <protection/>
    </xf>
    <xf numFmtId="0" fontId="11" fillId="35" borderId="99" xfId="64" applyFont="1" applyFill="1" applyBorder="1" applyAlignment="1" applyProtection="1">
      <alignment/>
      <protection/>
    </xf>
    <xf numFmtId="0" fontId="11" fillId="0" borderId="102" xfId="64" applyFont="1" applyBorder="1" applyAlignment="1" applyProtection="1">
      <alignment vertical="center"/>
      <protection/>
    </xf>
    <xf numFmtId="0" fontId="11" fillId="0" borderId="103" xfId="64" applyFont="1" applyBorder="1" applyAlignment="1" applyProtection="1">
      <alignment vertical="center"/>
      <protection/>
    </xf>
    <xf numFmtId="0" fontId="41" fillId="34" borderId="0" xfId="0" applyFont="1" applyFill="1" applyAlignment="1" applyProtection="1">
      <alignment horizontal="center"/>
      <protection/>
    </xf>
    <xf numFmtId="0" fontId="11" fillId="36" borderId="10" xfId="0" applyFont="1" applyFill="1" applyBorder="1" applyAlignment="1" applyProtection="1">
      <alignment horizontal="center" vertical="top"/>
      <protection/>
    </xf>
    <xf numFmtId="0" fontId="11" fillId="39" borderId="15" xfId="0" applyFont="1" applyFill="1" applyBorder="1" applyAlignment="1" applyProtection="1">
      <alignment horizontal="center" vertical="top" wrapText="1"/>
      <protection/>
    </xf>
    <xf numFmtId="0" fontId="11" fillId="36" borderId="15" xfId="0" applyFont="1" applyFill="1" applyBorder="1" applyAlignment="1" applyProtection="1">
      <alignment horizontal="center" vertical="top" wrapText="1"/>
      <protection/>
    </xf>
    <xf numFmtId="0" fontId="11" fillId="36" borderId="10" xfId="0" applyFont="1" applyFill="1" applyBorder="1" applyAlignment="1" applyProtection="1">
      <alignment horizontal="center" vertical="top" wrapText="1"/>
      <protection/>
    </xf>
    <xf numFmtId="0" fontId="11" fillId="39" borderId="10" xfId="0" applyFont="1" applyFill="1" applyBorder="1" applyAlignment="1" applyProtection="1">
      <alignment horizontal="center" vertical="top" wrapText="1"/>
      <protection/>
    </xf>
    <xf numFmtId="0" fontId="0" fillId="34" borderId="0" xfId="0" applyFill="1" applyAlignment="1" applyProtection="1">
      <alignment vertical="top"/>
      <protection/>
    </xf>
    <xf numFmtId="0" fontId="10" fillId="34" borderId="0" xfId="0" applyFont="1" applyFill="1" applyBorder="1" applyAlignment="1" applyProtection="1">
      <alignment/>
      <protection/>
    </xf>
    <xf numFmtId="0" fontId="10" fillId="40" borderId="0" xfId="0" applyFont="1" applyFill="1" applyBorder="1" applyAlignment="1" applyProtection="1">
      <alignment/>
      <protection/>
    </xf>
    <xf numFmtId="0" fontId="43" fillId="34" borderId="0" xfId="0" applyFont="1" applyFill="1" applyBorder="1" applyAlignment="1" applyProtection="1">
      <alignment/>
      <protection/>
    </xf>
    <xf numFmtId="0" fontId="10" fillId="34" borderId="0" xfId="0" applyFont="1" applyFill="1" applyAlignment="1" applyProtection="1">
      <alignment horizontal="center"/>
      <protection/>
    </xf>
    <xf numFmtId="0" fontId="48" fillId="34" borderId="0" xfId="0" applyFont="1" applyFill="1" applyAlignment="1" applyProtection="1">
      <alignment/>
      <protection/>
    </xf>
    <xf numFmtId="0" fontId="1" fillId="34" borderId="0" xfId="0" applyFont="1" applyFill="1" applyAlignment="1" applyProtection="1">
      <alignment/>
      <protection/>
    </xf>
    <xf numFmtId="0" fontId="1" fillId="0" borderId="0" xfId="0" applyFont="1" applyAlignment="1" applyProtection="1">
      <alignment/>
      <protection/>
    </xf>
    <xf numFmtId="0" fontId="53" fillId="34" borderId="0" xfId="0" applyFont="1" applyFill="1" applyAlignment="1" applyProtection="1">
      <alignment/>
      <protection/>
    </xf>
    <xf numFmtId="0" fontId="49" fillId="36" borderId="78" xfId="0" applyFont="1" applyFill="1" applyBorder="1" applyAlignment="1" applyProtection="1">
      <alignment horizontal="center" wrapText="1"/>
      <protection/>
    </xf>
    <xf numFmtId="0" fontId="51" fillId="36" borderId="78" xfId="0" applyFont="1" applyFill="1" applyBorder="1" applyAlignment="1" applyProtection="1">
      <alignment horizontal="center" wrapText="1"/>
      <protection/>
    </xf>
    <xf numFmtId="0" fontId="52" fillId="0" borderId="102" xfId="0" applyFont="1" applyBorder="1" applyAlignment="1" applyProtection="1">
      <alignment wrapText="1"/>
      <protection/>
    </xf>
    <xf numFmtId="0" fontId="52" fillId="0" borderId="10" xfId="0" applyFont="1" applyBorder="1" applyAlignment="1" applyProtection="1">
      <alignment horizontal="center" wrapText="1"/>
      <protection/>
    </xf>
    <xf numFmtId="0" fontId="52" fillId="0" borderId="10" xfId="0" applyFont="1" applyBorder="1" applyAlignment="1" applyProtection="1">
      <alignment wrapText="1"/>
      <protection/>
    </xf>
    <xf numFmtId="0" fontId="52" fillId="0" borderId="13" xfId="0" applyFont="1" applyBorder="1" applyAlignment="1" applyProtection="1">
      <alignment wrapText="1"/>
      <protection/>
    </xf>
    <xf numFmtId="0" fontId="52" fillId="34" borderId="0" xfId="0" applyFont="1" applyFill="1" applyBorder="1" applyAlignment="1" applyProtection="1">
      <alignment wrapText="1"/>
      <protection/>
    </xf>
    <xf numFmtId="0" fontId="52" fillId="0" borderId="104" xfId="0" applyFont="1" applyBorder="1" applyAlignment="1" applyProtection="1">
      <alignment/>
      <protection/>
    </xf>
    <xf numFmtId="0" fontId="52" fillId="0" borderId="13" xfId="0" applyFont="1" applyBorder="1" applyAlignment="1" applyProtection="1">
      <alignment/>
      <protection/>
    </xf>
    <xf numFmtId="0" fontId="49" fillId="0" borderId="10" xfId="0" applyFont="1" applyFill="1" applyBorder="1" applyAlignment="1" applyProtection="1">
      <alignment horizontal="center" wrapText="1"/>
      <protection/>
    </xf>
    <xf numFmtId="0" fontId="49" fillId="0" borderId="13" xfId="0" applyFont="1" applyFill="1" applyBorder="1" applyAlignment="1" applyProtection="1">
      <alignment horizontal="center" wrapText="1"/>
      <protection/>
    </xf>
    <xf numFmtId="0" fontId="52" fillId="0" borderId="103" xfId="0" applyFont="1" applyBorder="1" applyAlignment="1" applyProtection="1">
      <alignment/>
      <protection/>
    </xf>
    <xf numFmtId="0" fontId="52" fillId="0" borderId="94" xfId="0" applyFont="1" applyBorder="1" applyAlignment="1" applyProtection="1">
      <alignment wrapText="1"/>
      <protection/>
    </xf>
    <xf numFmtId="0" fontId="52" fillId="0" borderId="105" xfId="0" applyFont="1" applyBorder="1" applyAlignment="1" applyProtection="1">
      <alignment wrapText="1"/>
      <protection/>
    </xf>
    <xf numFmtId="0" fontId="1" fillId="34" borderId="0" xfId="0" applyFont="1" applyFill="1" applyAlignment="1" applyProtection="1">
      <alignment wrapText="1"/>
      <protection/>
    </xf>
    <xf numFmtId="0" fontId="1" fillId="0" borderId="0" xfId="0" applyFont="1" applyAlignment="1" applyProtection="1">
      <alignment wrapText="1"/>
      <protection/>
    </xf>
    <xf numFmtId="0" fontId="10" fillId="35" borderId="12" xfId="0" applyFont="1" applyFill="1" applyBorder="1" applyAlignment="1" applyProtection="1">
      <alignment horizontal="left" vertical="center" indent="1"/>
      <protection/>
    </xf>
    <xf numFmtId="174" fontId="10" fillId="35" borderId="106" xfId="0" applyNumberFormat="1" applyFont="1" applyFill="1" applyBorder="1" applyAlignment="1" applyProtection="1">
      <alignment horizontal="left" vertical="center" indent="1"/>
      <protection/>
    </xf>
    <xf numFmtId="0" fontId="42" fillId="34" borderId="0" xfId="0" applyFont="1" applyFill="1" applyAlignment="1" applyProtection="1">
      <alignment vertical="center"/>
      <protection/>
    </xf>
    <xf numFmtId="0" fontId="0" fillId="0" borderId="0" xfId="0" applyFont="1" applyFill="1" applyBorder="1" applyAlignment="1" applyProtection="1">
      <alignment horizontal="left" vertical="center" wrapText="1" indent="1"/>
      <protection/>
    </xf>
    <xf numFmtId="173" fontId="0" fillId="34" borderId="0" xfId="42" applyNumberFormat="1" applyFill="1" applyAlignment="1" applyProtection="1">
      <alignment vertical="center"/>
      <protection/>
    </xf>
    <xf numFmtId="0" fontId="0" fillId="35" borderId="17" xfId="0" applyFill="1" applyBorder="1" applyAlignment="1" applyProtection="1">
      <alignment horizontal="center" vertical="center"/>
      <protection/>
    </xf>
    <xf numFmtId="0" fontId="28" fillId="35" borderId="17" xfId="0" applyFont="1" applyFill="1" applyBorder="1" applyAlignment="1" applyProtection="1">
      <alignment vertical="center"/>
      <protection/>
    </xf>
    <xf numFmtId="0" fontId="28" fillId="35" borderId="100" xfId="0" applyFont="1" applyFill="1" applyBorder="1" applyAlignment="1" applyProtection="1">
      <alignment vertical="center"/>
      <protection/>
    </xf>
    <xf numFmtId="0" fontId="10" fillId="35" borderId="101" xfId="0" applyFont="1" applyFill="1" applyBorder="1" applyAlignment="1" applyProtection="1">
      <alignment horizontal="left" vertical="center" wrapText="1" indent="1"/>
      <protection/>
    </xf>
    <xf numFmtId="0" fontId="10" fillId="35" borderId="12" xfId="0" applyFont="1" applyFill="1" applyBorder="1" applyAlignment="1" applyProtection="1">
      <alignment horizontal="left" vertical="center" wrapText="1" indent="1"/>
      <protection/>
    </xf>
    <xf numFmtId="0" fontId="10" fillId="35" borderId="102" xfId="0" applyFont="1" applyFill="1" applyBorder="1" applyAlignment="1" applyProtection="1">
      <alignment horizontal="left" vertical="center" wrapText="1" indent="1"/>
      <protection/>
    </xf>
    <xf numFmtId="0" fontId="10" fillId="35" borderId="10" xfId="0" applyFont="1" applyFill="1" applyBorder="1" applyAlignment="1" applyProtection="1">
      <alignment horizontal="left" vertical="center" wrapText="1" indent="1"/>
      <protection/>
    </xf>
    <xf numFmtId="0" fontId="0" fillId="34" borderId="0" xfId="0" applyFill="1" applyAlignment="1" applyProtection="1">
      <alignment horizontal="center" vertical="center"/>
      <protection/>
    </xf>
    <xf numFmtId="0" fontId="0" fillId="0" borderId="42" xfId="0" applyBorder="1" applyAlignment="1" applyProtection="1">
      <alignment/>
      <protection/>
    </xf>
    <xf numFmtId="0" fontId="0" fillId="0" borderId="56" xfId="0" applyBorder="1" applyAlignment="1" applyProtection="1">
      <alignment/>
      <protection/>
    </xf>
    <xf numFmtId="0" fontId="0" fillId="0" borderId="0" xfId="0" applyFill="1" applyAlignment="1" applyProtection="1">
      <alignment/>
      <protection/>
    </xf>
    <xf numFmtId="0" fontId="11" fillId="36" borderId="84" xfId="0" applyFont="1" applyFill="1" applyBorder="1" applyAlignment="1" applyProtection="1">
      <alignment horizontal="center" vertical="center"/>
      <protection/>
    </xf>
    <xf numFmtId="0" fontId="10" fillId="34" borderId="43" xfId="0" applyFont="1" applyFill="1" applyBorder="1" applyAlignment="1" applyProtection="1">
      <alignment/>
      <protection/>
    </xf>
    <xf numFmtId="0" fontId="11" fillId="36" borderId="85" xfId="0" applyFont="1" applyFill="1" applyBorder="1" applyAlignment="1" applyProtection="1">
      <alignment horizontal="center" vertical="center"/>
      <protection/>
    </xf>
    <xf numFmtId="0" fontId="11" fillId="36" borderId="107" xfId="0" applyFont="1" applyFill="1" applyBorder="1" applyAlignment="1" applyProtection="1">
      <alignment horizontal="center" vertical="center"/>
      <protection/>
    </xf>
    <xf numFmtId="0" fontId="0" fillId="0" borderId="55" xfId="0" applyFont="1" applyFill="1" applyBorder="1" applyAlignment="1" applyProtection="1">
      <alignment wrapText="1"/>
      <protection/>
    </xf>
    <xf numFmtId="0" fontId="11" fillId="0" borderId="55" xfId="0" applyFont="1" applyFill="1" applyBorder="1" applyAlignment="1" applyProtection="1">
      <alignment horizontal="center" vertical="center"/>
      <protection/>
    </xf>
    <xf numFmtId="0" fontId="0" fillId="0" borderId="54" xfId="0" applyFont="1" applyFill="1" applyBorder="1" applyAlignment="1" applyProtection="1">
      <alignment vertical="center" wrapText="1"/>
      <protection/>
    </xf>
    <xf numFmtId="0" fontId="11" fillId="0" borderId="54"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60"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11" fillId="0" borderId="42"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20" fillId="34" borderId="0" xfId="0" applyFont="1" applyFill="1" applyBorder="1" applyAlignment="1" applyProtection="1">
      <alignment/>
      <protection/>
    </xf>
    <xf numFmtId="0" fontId="0" fillId="0" borderId="0" xfId="0" applyAlignment="1" applyProtection="1">
      <alignment wrapText="1"/>
      <protection/>
    </xf>
    <xf numFmtId="0" fontId="0" fillId="0" borderId="55" xfId="0" applyFill="1" applyBorder="1" applyAlignment="1" applyProtection="1">
      <alignment vertical="center" wrapText="1"/>
      <protection/>
    </xf>
    <xf numFmtId="0" fontId="0" fillId="34" borderId="78" xfId="0" applyFont="1" applyFill="1" applyBorder="1" applyAlignment="1" applyProtection="1">
      <alignment vertical="center"/>
      <protection locked="0"/>
    </xf>
    <xf numFmtId="175" fontId="10" fillId="0" borderId="84" xfId="0" applyNumberFormat="1" applyFont="1" applyFill="1" applyBorder="1" applyAlignment="1" applyProtection="1">
      <alignment horizontal="right" vertical="center"/>
      <protection locked="0"/>
    </xf>
    <xf numFmtId="175" fontId="10" fillId="0" borderId="10" xfId="0" applyNumberFormat="1" applyFont="1" applyFill="1" applyBorder="1" applyAlignment="1" applyProtection="1">
      <alignment horizontal="right" vertical="center"/>
      <protection locked="0"/>
    </xf>
    <xf numFmtId="175" fontId="10" fillId="0" borderId="37" xfId="0" applyNumberFormat="1" applyFont="1" applyFill="1" applyBorder="1" applyAlignment="1" applyProtection="1">
      <alignment horizontal="right" vertical="center"/>
      <protection locked="0"/>
    </xf>
    <xf numFmtId="0" fontId="0" fillId="34" borderId="42" xfId="0" applyFill="1" applyBorder="1" applyAlignment="1" applyProtection="1">
      <alignment/>
      <protection/>
    </xf>
    <xf numFmtId="0" fontId="0" fillId="0" borderId="41" xfId="0" applyFont="1" applyFill="1" applyBorder="1" applyAlignment="1" applyProtection="1">
      <alignment/>
      <protection/>
    </xf>
    <xf numFmtId="0" fontId="0" fillId="0" borderId="44" xfId="0" applyBorder="1" applyAlignment="1" applyProtection="1">
      <alignment/>
      <protection/>
    </xf>
    <xf numFmtId="0" fontId="0" fillId="0" borderId="77" xfId="0" applyFill="1" applyBorder="1" applyAlignment="1" applyProtection="1">
      <alignment/>
      <protection/>
    </xf>
    <xf numFmtId="0" fontId="0" fillId="0" borderId="108" xfId="0" applyFill="1" applyBorder="1" applyAlignment="1" applyProtection="1">
      <alignment/>
      <protection/>
    </xf>
    <xf numFmtId="0" fontId="0" fillId="0" borderId="55" xfId="0" applyFill="1" applyBorder="1" applyAlignment="1" applyProtection="1">
      <alignment/>
      <protection/>
    </xf>
    <xf numFmtId="0" fontId="0" fillId="34" borderId="20" xfId="0" applyFill="1" applyBorder="1" applyAlignment="1" applyProtection="1">
      <alignment vertical="center" wrapText="1"/>
      <protection/>
    </xf>
    <xf numFmtId="0" fontId="0" fillId="34" borderId="109" xfId="0" applyFill="1" applyBorder="1" applyAlignment="1" applyProtection="1">
      <alignment vertical="center" wrapText="1"/>
      <protection/>
    </xf>
    <xf numFmtId="175" fontId="10" fillId="0" borderId="0" xfId="0" applyNumberFormat="1" applyFont="1" applyFill="1" applyBorder="1" applyAlignment="1" applyProtection="1">
      <alignment horizontal="right"/>
      <protection/>
    </xf>
    <xf numFmtId="175" fontId="10" fillId="34" borderId="0" xfId="0" applyNumberFormat="1" applyFont="1" applyFill="1" applyBorder="1" applyAlignment="1" applyProtection="1">
      <alignment horizontal="right"/>
      <protection/>
    </xf>
    <xf numFmtId="175" fontId="10" fillId="0" borderId="77" xfId="0" applyNumberFormat="1" applyFont="1" applyFill="1" applyBorder="1" applyAlignment="1" applyProtection="1">
      <alignment horizontal="right"/>
      <protection/>
    </xf>
    <xf numFmtId="2" fontId="10" fillId="34" borderId="19" xfId="0" applyNumberFormat="1" applyFont="1" applyFill="1" applyBorder="1" applyAlignment="1" applyProtection="1">
      <alignment/>
      <protection/>
    </xf>
    <xf numFmtId="0" fontId="10" fillId="34" borderId="55" xfId="0" applyFont="1" applyFill="1" applyBorder="1" applyAlignment="1" applyProtection="1">
      <alignment horizontal="left" vertical="center" wrapText="1" indent="1"/>
      <protection/>
    </xf>
    <xf numFmtId="0" fontId="0" fillId="34" borderId="54" xfId="0" applyFill="1" applyBorder="1" applyAlignment="1" applyProtection="1">
      <alignment/>
      <protection/>
    </xf>
    <xf numFmtId="0" fontId="9" fillId="34" borderId="0" xfId="0" applyFont="1" applyFill="1" applyBorder="1" applyAlignment="1" applyProtection="1">
      <alignment horizontal="center"/>
      <protection/>
    </xf>
    <xf numFmtId="4" fontId="11" fillId="0" borderId="0" xfId="0" applyNumberFormat="1" applyFont="1" applyFill="1" applyBorder="1" applyAlignment="1" applyProtection="1">
      <alignment/>
      <protection/>
    </xf>
    <xf numFmtId="0" fontId="11" fillId="34" borderId="0" xfId="0" applyFont="1" applyFill="1" applyBorder="1" applyAlignment="1" applyProtection="1">
      <alignment horizontal="center"/>
      <protection/>
    </xf>
    <xf numFmtId="0" fontId="34" fillId="34" borderId="0" xfId="0" applyFont="1" applyFill="1" applyAlignment="1" applyProtection="1">
      <alignment/>
      <protection/>
    </xf>
    <xf numFmtId="0" fontId="0" fillId="35" borderId="58" xfId="0" applyFill="1" applyBorder="1" applyAlignment="1" applyProtection="1">
      <alignment/>
      <protection/>
    </xf>
    <xf numFmtId="0" fontId="0" fillId="38" borderId="0" xfId="0" applyFill="1" applyAlignment="1" applyProtection="1">
      <alignment horizontal="center"/>
      <protection/>
    </xf>
    <xf numFmtId="0" fontId="10" fillId="34" borderId="0" xfId="0" applyNumberFormat="1" applyFont="1" applyFill="1" applyBorder="1" applyAlignment="1" applyProtection="1">
      <alignment horizontal="center"/>
      <protection/>
    </xf>
    <xf numFmtId="0" fontId="10" fillId="40" borderId="0" xfId="0" applyNumberFormat="1" applyFont="1" applyFill="1" applyBorder="1" applyAlignment="1" applyProtection="1">
      <alignment horizontal="center"/>
      <protection/>
    </xf>
    <xf numFmtId="0" fontId="10" fillId="34" borderId="0" xfId="0" applyNumberFormat="1" applyFont="1" applyFill="1" applyBorder="1" applyAlignment="1" applyProtection="1">
      <alignment/>
      <protection/>
    </xf>
    <xf numFmtId="0" fontId="43" fillId="34" borderId="0" xfId="0" applyNumberFormat="1"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10" fillId="0" borderId="108" xfId="0" applyFont="1" applyFill="1" applyBorder="1" applyAlignment="1" applyProtection="1">
      <alignment horizontal="center"/>
      <protection/>
    </xf>
    <xf numFmtId="0" fontId="10" fillId="0" borderId="55" xfId="0" applyFont="1" applyFill="1" applyBorder="1" applyAlignment="1" applyProtection="1">
      <alignment/>
      <protection/>
    </xf>
    <xf numFmtId="0" fontId="10" fillId="0" borderId="74" xfId="0" applyFont="1" applyBorder="1" applyAlignment="1" applyProtection="1">
      <alignment/>
      <protection/>
    </xf>
    <xf numFmtId="0" fontId="10" fillId="0" borderId="54" xfId="0" applyFont="1" applyBorder="1" applyAlignment="1" applyProtection="1">
      <alignment/>
      <protection/>
    </xf>
    <xf numFmtId="0" fontId="10" fillId="0" borderId="56" xfId="0" applyFont="1" applyFill="1" applyBorder="1" applyAlignment="1" applyProtection="1">
      <alignment horizontal="right" wrapText="1"/>
      <protection/>
    </xf>
    <xf numFmtId="0" fontId="10" fillId="34" borderId="0" xfId="0" applyFont="1" applyFill="1" applyAlignment="1" applyProtection="1">
      <alignment wrapText="1"/>
      <protection/>
    </xf>
    <xf numFmtId="0" fontId="10" fillId="0" borderId="50" xfId="0" applyFont="1" applyBorder="1" applyAlignment="1" applyProtection="1">
      <alignment/>
      <protection/>
    </xf>
    <xf numFmtId="0" fontId="45" fillId="34" borderId="0" xfId="0" applyFont="1" applyFill="1" applyAlignment="1" applyProtection="1">
      <alignment/>
      <protection/>
    </xf>
    <xf numFmtId="0" fontId="3" fillId="34" borderId="0" xfId="0" applyFont="1" applyFill="1" applyAlignment="1" applyProtection="1">
      <alignment horizontal="center"/>
      <protection/>
    </xf>
    <xf numFmtId="0" fontId="20" fillId="34" borderId="0" xfId="0" applyFont="1" applyFill="1" applyAlignment="1" applyProtection="1">
      <alignment horizontal="left"/>
      <protection/>
    </xf>
    <xf numFmtId="0" fontId="10" fillId="0" borderId="110" xfId="0" applyFont="1" applyFill="1" applyBorder="1" applyAlignment="1" applyProtection="1">
      <alignment/>
      <protection/>
    </xf>
    <xf numFmtId="0" fontId="10" fillId="0" borderId="63" xfId="0" applyFont="1" applyFill="1" applyBorder="1" applyAlignment="1" applyProtection="1">
      <alignment/>
      <protection/>
    </xf>
    <xf numFmtId="0" fontId="10" fillId="0" borderId="64" xfId="0" applyFont="1" applyFill="1" applyBorder="1" applyAlignment="1" applyProtection="1">
      <alignment/>
      <protection/>
    </xf>
    <xf numFmtId="0" fontId="10" fillId="0" borderId="111" xfId="0" applyFont="1" applyFill="1" applyBorder="1" applyAlignment="1" applyProtection="1">
      <alignment horizontal="center"/>
      <protection/>
    </xf>
    <xf numFmtId="0" fontId="10" fillId="0" borderId="64" xfId="0" applyFont="1" applyFill="1" applyBorder="1" applyAlignment="1" applyProtection="1">
      <alignment horizontal="center"/>
      <protection/>
    </xf>
    <xf numFmtId="0" fontId="10" fillId="0" borderId="111" xfId="0" applyFont="1" applyFill="1" applyBorder="1" applyAlignment="1" applyProtection="1">
      <alignment/>
      <protection/>
    </xf>
    <xf numFmtId="0" fontId="10" fillId="0" borderId="63" xfId="0" applyFont="1" applyBorder="1" applyAlignment="1" applyProtection="1">
      <alignment/>
      <protection/>
    </xf>
    <xf numFmtId="0" fontId="10" fillId="0" borderId="111" xfId="0" applyFont="1" applyBorder="1" applyAlignment="1" applyProtection="1">
      <alignment/>
      <protection/>
    </xf>
    <xf numFmtId="0" fontId="10" fillId="0" borderId="88" xfId="0" applyFont="1" applyFill="1" applyBorder="1" applyAlignment="1" applyProtection="1">
      <alignment/>
      <protection/>
    </xf>
    <xf numFmtId="0" fontId="10" fillId="0" borderId="89" xfId="0" applyFont="1" applyFill="1" applyBorder="1" applyAlignment="1" applyProtection="1">
      <alignment/>
      <protection/>
    </xf>
    <xf numFmtId="49" fontId="7" fillId="34" borderId="10" xfId="64" applyNumberFormat="1" applyFont="1" applyFill="1" applyBorder="1" applyAlignment="1" applyProtection="1">
      <alignment vertical="center"/>
      <protection locked="0"/>
    </xf>
    <xf numFmtId="43" fontId="11" fillId="36" borderId="94" xfId="64" applyNumberFormat="1" applyFont="1" applyFill="1" applyBorder="1" applyAlignment="1" applyProtection="1">
      <alignment vertical="center" wrapText="1"/>
      <protection/>
    </xf>
    <xf numFmtId="0" fontId="10" fillId="34" borderId="77" xfId="0" applyFont="1" applyFill="1" applyBorder="1" applyAlignment="1" applyProtection="1">
      <alignment horizontal="left" vertical="center" wrapText="1"/>
      <protection locked="0"/>
    </xf>
    <xf numFmtId="0" fontId="10" fillId="34" borderId="55" xfId="0" applyFont="1" applyFill="1" applyBorder="1" applyAlignment="1" applyProtection="1">
      <alignment horizontal="left" vertical="center" wrapText="1"/>
      <protection locked="0"/>
    </xf>
    <xf numFmtId="0" fontId="10" fillId="34" borderId="0" xfId="0" applyFont="1" applyFill="1" applyBorder="1" applyAlignment="1" applyProtection="1">
      <alignment horizontal="left" vertical="center" wrapText="1"/>
      <protection locked="0"/>
    </xf>
    <xf numFmtId="0" fontId="10" fillId="34" borderId="10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indent="1"/>
      <protection locked="0"/>
    </xf>
    <xf numFmtId="0" fontId="10" fillId="0" borderId="108" xfId="0" applyFont="1" applyFill="1" applyBorder="1" applyAlignment="1" applyProtection="1">
      <alignment horizontal="left" vertical="center" wrapText="1" indent="1"/>
      <protection locked="0"/>
    </xf>
    <xf numFmtId="0" fontId="10" fillId="0" borderId="55" xfId="0" applyFont="1"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55" xfId="0" applyFill="1" applyBorder="1" applyAlignment="1" applyProtection="1">
      <alignment horizontal="left" vertical="center" wrapText="1" indent="1"/>
      <protection locked="0"/>
    </xf>
    <xf numFmtId="0" fontId="0" fillId="0" borderId="0" xfId="0" applyAlignment="1" applyProtection="1">
      <alignment/>
      <protection locked="0"/>
    </xf>
    <xf numFmtId="0" fontId="15" fillId="0" borderId="71" xfId="0" applyFont="1" applyFill="1" applyBorder="1" applyAlignment="1" applyProtection="1">
      <alignment/>
      <protection/>
    </xf>
    <xf numFmtId="0" fontId="11" fillId="0" borderId="63" xfId="0" applyFont="1" applyFill="1" applyBorder="1" applyAlignment="1" applyProtection="1">
      <alignment vertical="center"/>
      <protection/>
    </xf>
    <xf numFmtId="0" fontId="11" fillId="0" borderId="71" xfId="0" applyFont="1" applyFill="1" applyBorder="1" applyAlignment="1" applyProtection="1">
      <alignment vertical="center"/>
      <protection/>
    </xf>
    <xf numFmtId="0" fontId="11" fillId="0" borderId="71" xfId="0" applyFont="1" applyFill="1" applyBorder="1" applyAlignment="1" applyProtection="1">
      <alignment horizontal="center" vertical="top"/>
      <protection/>
    </xf>
    <xf numFmtId="0" fontId="11" fillId="0" borderId="89" xfId="0" applyFont="1" applyFill="1" applyBorder="1" applyAlignment="1" applyProtection="1">
      <alignment horizontal="center" vertical="top"/>
      <protection/>
    </xf>
    <xf numFmtId="0" fontId="11" fillId="0" borderId="71" xfId="0" applyFont="1" applyFill="1" applyBorder="1" applyAlignment="1" applyProtection="1">
      <alignment vertical="top"/>
      <protection/>
    </xf>
    <xf numFmtId="0" fontId="11" fillId="0" borderId="63" xfId="0" applyFont="1" applyFill="1" applyBorder="1" applyAlignment="1" applyProtection="1">
      <alignment vertical="top"/>
      <protection/>
    </xf>
    <xf numFmtId="0" fontId="10" fillId="0" borderId="88" xfId="0" applyFont="1" applyFill="1" applyBorder="1" applyAlignment="1" applyProtection="1">
      <alignment/>
      <protection/>
    </xf>
    <xf numFmtId="0" fontId="10" fillId="0" borderId="111" xfId="0" applyFont="1" applyFill="1" applyBorder="1" applyAlignment="1" applyProtection="1">
      <alignment/>
      <protection/>
    </xf>
    <xf numFmtId="0" fontId="10" fillId="0" borderId="110" xfId="0" applyFont="1" applyFill="1" applyBorder="1" applyAlignment="1" applyProtection="1">
      <alignment/>
      <protection/>
    </xf>
    <xf numFmtId="0" fontId="10" fillId="0" borderId="89" xfId="0" applyFont="1" applyFill="1" applyBorder="1" applyAlignment="1" applyProtection="1">
      <alignment/>
      <protection/>
    </xf>
    <xf numFmtId="0" fontId="10" fillId="0" borderId="71" xfId="0" applyFont="1" applyFill="1" applyBorder="1" applyAlignment="1" applyProtection="1">
      <alignment/>
      <protection/>
    </xf>
    <xf numFmtId="0" fontId="10" fillId="0" borderId="0" xfId="0" applyFont="1" applyBorder="1" applyAlignment="1" applyProtection="1">
      <alignment/>
      <protection/>
    </xf>
    <xf numFmtId="0" fontId="10" fillId="34" borderId="54" xfId="0" applyFont="1" applyFill="1" applyBorder="1" applyAlignment="1" applyProtection="1">
      <alignment/>
      <protection/>
    </xf>
    <xf numFmtId="0" fontId="10" fillId="0" borderId="47" xfId="0" applyFont="1" applyBorder="1" applyAlignment="1" applyProtection="1">
      <alignment vertical="center"/>
      <protection/>
    </xf>
    <xf numFmtId="0" fontId="10" fillId="0" borderId="62" xfId="0" applyFont="1" applyBorder="1" applyAlignment="1" applyProtection="1">
      <alignment/>
      <protection/>
    </xf>
    <xf numFmtId="0" fontId="10" fillId="34" borderId="60" xfId="0" applyFont="1" applyFill="1" applyBorder="1" applyAlignment="1" applyProtection="1">
      <alignment/>
      <protection/>
    </xf>
    <xf numFmtId="0" fontId="10" fillId="0" borderId="55" xfId="0" applyFont="1" applyBorder="1" applyAlignment="1" applyProtection="1">
      <alignment/>
      <protection/>
    </xf>
    <xf numFmtId="2" fontId="10" fillId="34" borderId="0" xfId="0" applyNumberFormat="1" applyFont="1" applyFill="1" applyBorder="1" applyAlignment="1" applyProtection="1">
      <alignment/>
      <protection/>
    </xf>
    <xf numFmtId="0" fontId="10" fillId="0" borderId="44" xfId="0" applyFont="1" applyBorder="1" applyAlignment="1" applyProtection="1">
      <alignment/>
      <protection/>
    </xf>
    <xf numFmtId="0" fontId="10" fillId="34" borderId="99" xfId="0" applyFont="1" applyFill="1" applyBorder="1" applyAlignment="1" applyProtection="1">
      <alignment horizontal="left" vertical="center" indent="1"/>
      <protection locked="0"/>
    </xf>
    <xf numFmtId="174" fontId="10" fillId="34" borderId="79" xfId="0" applyNumberFormat="1" applyFont="1" applyFill="1" applyBorder="1" applyAlignment="1" applyProtection="1">
      <alignment horizontal="left" vertical="center" indent="1"/>
      <protection locked="0"/>
    </xf>
    <xf numFmtId="0" fontId="10" fillId="0" borderId="10" xfId="0" applyFont="1" applyFill="1" applyBorder="1" applyAlignment="1" applyProtection="1">
      <alignment horizontal="center" vertical="center" wrapText="1"/>
      <protection locked="0"/>
    </xf>
    <xf numFmtId="0" fontId="10" fillId="0" borderId="94" xfId="0" applyFont="1" applyFill="1" applyBorder="1" applyAlignment="1" applyProtection="1">
      <alignment horizontal="center" vertical="center" wrapText="1"/>
      <protection locked="0"/>
    </xf>
    <xf numFmtId="3" fontId="10" fillId="35" borderId="10" xfId="0" applyNumberFormat="1" applyFont="1" applyFill="1" applyBorder="1" applyAlignment="1" applyProtection="1">
      <alignment horizontal="center"/>
      <protection/>
    </xf>
    <xf numFmtId="3" fontId="10" fillId="34" borderId="0" xfId="0" applyNumberFormat="1" applyFont="1" applyFill="1" applyBorder="1" applyAlignment="1" applyProtection="1">
      <alignment horizontal="center"/>
      <protection/>
    </xf>
    <xf numFmtId="0" fontId="0" fillId="35" borderId="112" xfId="0" applyFill="1" applyBorder="1" applyAlignment="1" applyProtection="1">
      <alignment horizontal="center"/>
      <protection/>
    </xf>
    <xf numFmtId="0" fontId="11" fillId="41" borderId="16" xfId="0" applyFont="1" applyFill="1" applyBorder="1" applyAlignment="1" applyProtection="1">
      <alignment horizontal="center"/>
      <protection/>
    </xf>
    <xf numFmtId="3" fontId="11" fillId="41" borderId="113" xfId="0" applyNumberFormat="1" applyFont="1" applyFill="1" applyBorder="1" applyAlignment="1" applyProtection="1">
      <alignment horizontal="center" wrapText="1"/>
      <protection/>
    </xf>
    <xf numFmtId="4" fontId="20" fillId="42" borderId="114" xfId="0" applyNumberFormat="1" applyFont="1" applyFill="1" applyBorder="1" applyAlignment="1" applyProtection="1">
      <alignment horizontal="center" vertical="center" wrapText="1"/>
      <protection/>
    </xf>
    <xf numFmtId="0" fontId="0" fillId="34" borderId="0" xfId="0" applyFill="1" applyAlignment="1" applyProtection="1">
      <alignment/>
      <protection locked="0"/>
    </xf>
    <xf numFmtId="0" fontId="0" fillId="0" borderId="115" xfId="0" applyBorder="1" applyAlignment="1" applyProtection="1">
      <alignment horizontal="center" wrapText="1"/>
      <protection locked="0"/>
    </xf>
    <xf numFmtId="0" fontId="0" fillId="0" borderId="116" xfId="0" applyBorder="1" applyAlignment="1" applyProtection="1" quotePrefix="1">
      <alignment horizontal="center"/>
      <protection locked="0"/>
    </xf>
    <xf numFmtId="0" fontId="11" fillId="41" borderId="117" xfId="0" applyFont="1" applyFill="1" applyBorder="1" applyAlignment="1" applyProtection="1">
      <alignment horizontal="center" wrapText="1"/>
      <protection/>
    </xf>
    <xf numFmtId="0" fontId="11" fillId="41" borderId="118" xfId="0" applyFont="1" applyFill="1" applyBorder="1" applyAlignment="1" applyProtection="1">
      <alignment horizontal="center" wrapText="1"/>
      <protection/>
    </xf>
    <xf numFmtId="0" fontId="0" fillId="0" borderId="119" xfId="0" applyBorder="1" applyAlignment="1" applyProtection="1">
      <alignment horizontal="center"/>
      <protection locked="0"/>
    </xf>
    <xf numFmtId="0" fontId="0" fillId="0" borderId="115" xfId="0" applyBorder="1" applyAlignment="1" applyProtection="1">
      <alignment horizontal="left" wrapText="1"/>
      <protection locked="0"/>
    </xf>
    <xf numFmtId="0" fontId="0" fillId="0" borderId="120" xfId="0" applyBorder="1" applyAlignment="1" applyProtection="1">
      <alignment horizontal="center" wrapText="1"/>
      <protection locked="0"/>
    </xf>
    <xf numFmtId="0" fontId="0" fillId="0" borderId="121" xfId="0" applyBorder="1" applyAlignment="1" applyProtection="1">
      <alignment horizontal="center" wrapText="1"/>
      <protection locked="0"/>
    </xf>
    <xf numFmtId="0" fontId="0" fillId="0" borderId="121" xfId="0" applyBorder="1" applyAlignment="1" applyProtection="1">
      <alignment horizontal="left" wrapText="1"/>
      <protection locked="0"/>
    </xf>
    <xf numFmtId="0" fontId="0" fillId="42" borderId="107" xfId="0" applyFill="1" applyBorder="1" applyAlignment="1" applyProtection="1">
      <alignment horizontal="center" vertical="center"/>
      <protection/>
    </xf>
    <xf numFmtId="0" fontId="0" fillId="42" borderId="112" xfId="0" applyFill="1" applyBorder="1" applyAlignment="1" applyProtection="1">
      <alignment horizontal="center"/>
      <protection/>
    </xf>
    <xf numFmtId="0" fontId="5" fillId="0" borderId="19" xfId="0" applyFont="1" applyFill="1" applyBorder="1" applyAlignment="1" applyProtection="1">
      <alignment horizontal="left" vertical="center"/>
      <protection/>
    </xf>
    <xf numFmtId="0" fontId="62" fillId="0" borderId="19" xfId="0" applyFont="1" applyFill="1" applyBorder="1" applyAlignment="1" applyProtection="1">
      <alignment horizontal="left" vertical="center"/>
      <protection/>
    </xf>
    <xf numFmtId="0" fontId="10" fillId="34" borderId="60" xfId="0" applyFont="1" applyFill="1" applyBorder="1" applyAlignment="1" applyProtection="1">
      <alignment horizontal="center" vertical="center"/>
      <protection/>
    </xf>
    <xf numFmtId="3" fontId="11" fillId="34" borderId="56" xfId="0" applyNumberFormat="1" applyFont="1" applyFill="1" applyBorder="1" applyAlignment="1" applyProtection="1">
      <alignment vertical="top"/>
      <protection/>
    </xf>
    <xf numFmtId="3" fontId="11" fillId="34" borderId="63" xfId="0" applyNumberFormat="1" applyFont="1" applyFill="1" applyBorder="1" applyAlignment="1" applyProtection="1">
      <alignment horizontal="right"/>
      <protection/>
    </xf>
    <xf numFmtId="0" fontId="37" fillId="0" borderId="42" xfId="0" applyFont="1" applyBorder="1" applyAlignment="1" applyProtection="1">
      <alignment vertical="center"/>
      <protection/>
    </xf>
    <xf numFmtId="0" fontId="9" fillId="0" borderId="107" xfId="0" applyFont="1" applyFill="1" applyBorder="1" applyAlignment="1" applyProtection="1">
      <alignment vertical="center"/>
      <protection/>
    </xf>
    <xf numFmtId="0" fontId="0" fillId="0" borderId="122" xfId="0" applyFill="1" applyBorder="1" applyAlignment="1" applyProtection="1">
      <alignment/>
      <protection/>
    </xf>
    <xf numFmtId="0" fontId="10" fillId="35" borderId="123" xfId="0" applyNumberFormat="1" applyFont="1" applyFill="1" applyBorder="1" applyAlignment="1" applyProtection="1">
      <alignment horizontal="center" vertical="center" wrapText="1"/>
      <protection/>
    </xf>
    <xf numFmtId="0" fontId="10" fillId="34" borderId="95" xfId="0" applyFont="1" applyFill="1" applyBorder="1" applyAlignment="1" applyProtection="1">
      <alignment horizontal="center" vertical="center" wrapText="1"/>
      <protection locked="0"/>
    </xf>
    <xf numFmtId="3" fontId="10" fillId="34" borderId="37" xfId="0" applyNumberFormat="1" applyFont="1" applyFill="1" applyBorder="1" applyAlignment="1" applyProtection="1">
      <alignment horizontal="center" vertical="center"/>
      <protection locked="0"/>
    </xf>
    <xf numFmtId="3" fontId="10" fillId="35" borderId="37" xfId="0" applyNumberFormat="1" applyFont="1" applyFill="1" applyBorder="1" applyAlignment="1" applyProtection="1">
      <alignment horizontal="center" vertical="center"/>
      <protection/>
    </xf>
    <xf numFmtId="3" fontId="10" fillId="34" borderId="94" xfId="0" applyNumberFormat="1" applyFont="1" applyFill="1" applyBorder="1" applyAlignment="1" applyProtection="1">
      <alignment horizontal="center" vertical="center"/>
      <protection locked="0"/>
    </xf>
    <xf numFmtId="3" fontId="10" fillId="35" borderId="94"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vertical="center"/>
      <protection/>
    </xf>
    <xf numFmtId="0" fontId="0" fillId="34" borderId="0" xfId="0" applyFont="1" applyFill="1" applyAlignment="1" applyProtection="1">
      <alignment/>
      <protection/>
    </xf>
    <xf numFmtId="0" fontId="0" fillId="34" borderId="0" xfId="0" applyFont="1" applyFill="1" applyAlignment="1" applyProtection="1">
      <alignment vertical="center"/>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34" borderId="41" xfId="0" applyFill="1" applyBorder="1" applyAlignment="1" applyProtection="1">
      <alignment/>
      <protection/>
    </xf>
    <xf numFmtId="0" fontId="0" fillId="34" borderId="41" xfId="0" applyFill="1" applyBorder="1" applyAlignment="1" applyProtection="1">
      <alignment vertical="center"/>
      <protection/>
    </xf>
    <xf numFmtId="0" fontId="10" fillId="34" borderId="41" xfId="0" applyFont="1" applyFill="1" applyBorder="1" applyAlignment="1" applyProtection="1">
      <alignment vertical="center"/>
      <protection/>
    </xf>
    <xf numFmtId="0" fontId="0" fillId="34" borderId="56" xfId="0" applyFill="1" applyBorder="1" applyAlignment="1" applyProtection="1">
      <alignment/>
      <protection/>
    </xf>
    <xf numFmtId="0" fontId="0" fillId="34" borderId="60" xfId="0" applyFill="1" applyBorder="1" applyAlignment="1" applyProtection="1">
      <alignment/>
      <protection/>
    </xf>
    <xf numFmtId="0" fontId="0" fillId="34" borderId="0" xfId="64" applyFill="1" applyProtection="1">
      <alignment/>
      <protection/>
    </xf>
    <xf numFmtId="0" fontId="10" fillId="34" borderId="0" xfId="64" applyFont="1" applyFill="1" applyProtection="1">
      <alignment/>
      <protection/>
    </xf>
    <xf numFmtId="0" fontId="10" fillId="34" borderId="0" xfId="64" applyFont="1" applyFill="1" applyBorder="1" applyAlignment="1" applyProtection="1">
      <alignment/>
      <protection/>
    </xf>
    <xf numFmtId="0" fontId="10" fillId="34" borderId="0" xfId="64" applyFont="1" applyFill="1" applyBorder="1" applyProtection="1">
      <alignment/>
      <protection/>
    </xf>
    <xf numFmtId="0" fontId="5" fillId="34" borderId="42" xfId="0" applyFont="1" applyFill="1" applyBorder="1" applyAlignment="1" applyProtection="1">
      <alignment horizontal="left"/>
      <protection/>
    </xf>
    <xf numFmtId="0" fontId="14" fillId="34" borderId="42" xfId="0" applyFont="1" applyFill="1" applyBorder="1" applyAlignment="1" applyProtection="1">
      <alignment horizontal="left"/>
      <protection/>
    </xf>
    <xf numFmtId="0" fontId="10" fillId="34" borderId="54" xfId="0" applyFont="1" applyFill="1" applyBorder="1" applyAlignment="1" applyProtection="1">
      <alignment horizontal="left" vertical="center" wrapText="1"/>
      <protection/>
    </xf>
    <xf numFmtId="0" fontId="10" fillId="34" borderId="54" xfId="0" applyFont="1" applyFill="1" applyBorder="1" applyAlignment="1" applyProtection="1">
      <alignment horizontal="left" vertical="center" wrapText="1"/>
      <protection/>
    </xf>
    <xf numFmtId="3" fontId="10" fillId="35" borderId="37" xfId="0" applyNumberFormat="1" applyFont="1" applyFill="1" applyBorder="1" applyAlignment="1" applyProtection="1">
      <alignment horizontal="center" vertical="center"/>
      <protection/>
    </xf>
    <xf numFmtId="3" fontId="10" fillId="34" borderId="37" xfId="0" applyNumberFormat="1" applyFont="1" applyFill="1" applyBorder="1" applyAlignment="1" applyProtection="1">
      <alignment horizontal="center" vertical="center"/>
      <protection locked="0"/>
    </xf>
    <xf numFmtId="3" fontId="10" fillId="34" borderId="10" xfId="0" applyNumberFormat="1" applyFont="1" applyFill="1" applyBorder="1" applyAlignment="1" applyProtection="1">
      <alignment horizontal="center" vertical="center"/>
      <protection locked="0"/>
    </xf>
    <xf numFmtId="3" fontId="10" fillId="35" borderId="84" xfId="0" applyNumberFormat="1" applyFont="1" applyFill="1" applyBorder="1" applyAlignment="1" applyProtection="1">
      <alignment horizontal="center" vertical="center"/>
      <protection/>
    </xf>
    <xf numFmtId="3" fontId="10" fillId="34" borderId="84" xfId="0" applyNumberFormat="1" applyFont="1" applyFill="1" applyBorder="1" applyAlignment="1" applyProtection="1">
      <alignment horizontal="center" vertical="center"/>
      <protection locked="0"/>
    </xf>
    <xf numFmtId="3" fontId="10" fillId="35" borderId="124" xfId="0" applyNumberFormat="1" applyFont="1" applyFill="1" applyBorder="1" applyAlignment="1" applyProtection="1">
      <alignment horizontal="center" vertical="center"/>
      <protection/>
    </xf>
    <xf numFmtId="3" fontId="10" fillId="34" borderId="124" xfId="0" applyNumberFormat="1" applyFont="1" applyFill="1" applyBorder="1" applyAlignment="1" applyProtection="1">
      <alignment horizontal="center" vertical="center"/>
      <protection locked="0"/>
    </xf>
    <xf numFmtId="3" fontId="10" fillId="35" borderId="35" xfId="0" applyNumberFormat="1" applyFont="1" applyFill="1" applyBorder="1" applyAlignment="1" applyProtection="1">
      <alignment horizontal="center" vertical="center"/>
      <protection/>
    </xf>
    <xf numFmtId="3" fontId="10" fillId="34" borderId="35" xfId="0" applyNumberFormat="1" applyFont="1" applyFill="1" applyBorder="1" applyAlignment="1" applyProtection="1">
      <alignment horizontal="center" vertical="center"/>
      <protection locked="0"/>
    </xf>
    <xf numFmtId="3" fontId="10" fillId="34" borderId="125" xfId="0" applyNumberFormat="1" applyFont="1" applyFill="1" applyBorder="1" applyAlignment="1" applyProtection="1">
      <alignment horizontal="center" vertical="center"/>
      <protection locked="0"/>
    </xf>
    <xf numFmtId="176" fontId="0" fillId="35" borderId="78" xfId="0" applyNumberFormat="1" applyFont="1" applyFill="1" applyBorder="1" applyAlignment="1" applyProtection="1">
      <alignment horizontal="center" vertical="center"/>
      <protection/>
    </xf>
    <xf numFmtId="0" fontId="0" fillId="34" borderId="126"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40" fontId="0" fillId="34" borderId="0" xfId="0" applyNumberFormat="1" applyFont="1" applyFill="1" applyBorder="1" applyAlignment="1" applyProtection="1">
      <alignment horizontal="center" vertical="center"/>
      <protection/>
    </xf>
    <xf numFmtId="176" fontId="0" fillId="35" borderId="78" xfId="0" applyNumberFormat="1"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34" borderId="54" xfId="0" applyFont="1" applyFill="1" applyBorder="1" applyAlignment="1" applyProtection="1">
      <alignment horizontal="center" vertical="center"/>
      <protection/>
    </xf>
    <xf numFmtId="0" fontId="0" fillId="34" borderId="126" xfId="0" applyFont="1" applyFill="1" applyBorder="1" applyAlignment="1" applyProtection="1">
      <alignment horizontal="center" vertical="center"/>
      <protection/>
    </xf>
    <xf numFmtId="3" fontId="10" fillId="35" borderId="28" xfId="0" applyNumberFormat="1" applyFont="1" applyFill="1" applyBorder="1" applyAlignment="1" applyProtection="1">
      <alignment horizontal="center" vertical="center"/>
      <protection/>
    </xf>
    <xf numFmtId="3" fontId="10" fillId="35" borderId="30" xfId="0" applyNumberFormat="1" applyFont="1" applyFill="1" applyBorder="1" applyAlignment="1" applyProtection="1">
      <alignment horizontal="center" vertical="center"/>
      <protection/>
    </xf>
    <xf numFmtId="3" fontId="10" fillId="0" borderId="30" xfId="0" applyNumberFormat="1" applyFont="1" applyFill="1" applyBorder="1" applyAlignment="1" applyProtection="1">
      <alignment horizontal="center" vertical="center"/>
      <protection locked="0"/>
    </xf>
    <xf numFmtId="3" fontId="10" fillId="35" borderId="33" xfId="0" applyNumberFormat="1" applyFont="1" applyFill="1" applyBorder="1" applyAlignment="1" applyProtection="1">
      <alignment horizontal="center" vertical="center"/>
      <protection/>
    </xf>
    <xf numFmtId="3" fontId="10" fillId="0" borderId="33" xfId="0" applyNumberFormat="1" applyFont="1" applyFill="1" applyBorder="1" applyAlignment="1" applyProtection="1">
      <alignment horizontal="center" vertical="center"/>
      <protection locked="0"/>
    </xf>
    <xf numFmtId="0" fontId="11" fillId="34" borderId="59" xfId="0" applyFont="1" applyFill="1" applyBorder="1" applyAlignment="1" applyProtection="1">
      <alignment vertical="center"/>
      <protection/>
    </xf>
    <xf numFmtId="0" fontId="0" fillId="34" borderId="48" xfId="0" applyFont="1" applyFill="1" applyBorder="1" applyAlignment="1" applyProtection="1">
      <alignment/>
      <protection/>
    </xf>
    <xf numFmtId="0" fontId="10" fillId="34" borderId="49" xfId="0" applyFont="1" applyFill="1" applyBorder="1" applyAlignment="1" applyProtection="1">
      <alignment horizontal="left" indent="1"/>
      <protection/>
    </xf>
    <xf numFmtId="0" fontId="10" fillId="34" borderId="58" xfId="0" applyFont="1" applyFill="1" applyBorder="1" applyAlignment="1" applyProtection="1">
      <alignment horizontal="left" indent="1"/>
      <protection/>
    </xf>
    <xf numFmtId="0" fontId="10" fillId="34" borderId="48" xfId="0" applyFont="1" applyFill="1" applyBorder="1" applyAlignment="1" applyProtection="1">
      <alignment horizontal="left" indent="1"/>
      <protection/>
    </xf>
    <xf numFmtId="0" fontId="10" fillId="34" borderId="54" xfId="0" applyFont="1" applyFill="1" applyBorder="1" applyAlignment="1" applyProtection="1">
      <alignment/>
      <protection/>
    </xf>
    <xf numFmtId="0" fontId="10" fillId="34" borderId="50" xfId="0" applyFont="1" applyFill="1" applyBorder="1" applyAlignment="1" applyProtection="1">
      <alignment/>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10" fillId="34" borderId="47" xfId="0" applyFont="1" applyFill="1" applyBorder="1" applyAlignment="1" applyProtection="1">
      <alignment horizontal="left" indent="1"/>
      <protection/>
    </xf>
    <xf numFmtId="0" fontId="10" fillId="34" borderId="50" xfId="0" applyFont="1" applyFill="1" applyBorder="1" applyAlignment="1" applyProtection="1">
      <alignment horizontal="left" indent="1"/>
      <protection/>
    </xf>
    <xf numFmtId="0" fontId="10" fillId="34" borderId="41" xfId="0" applyFont="1" applyFill="1" applyBorder="1" applyAlignment="1" applyProtection="1">
      <alignment horizontal="left" indent="1"/>
      <protection/>
    </xf>
    <xf numFmtId="0" fontId="10" fillId="34" borderId="56" xfId="0" applyFont="1" applyFill="1" applyBorder="1" applyAlignment="1" applyProtection="1">
      <alignment/>
      <protection/>
    </xf>
    <xf numFmtId="0" fontId="0" fillId="34" borderId="108" xfId="0" applyFill="1" applyBorder="1" applyAlignment="1" applyProtection="1">
      <alignment/>
      <protection/>
    </xf>
    <xf numFmtId="0" fontId="11" fillId="34" borderId="0" xfId="0" applyFont="1" applyFill="1" applyBorder="1" applyAlignment="1" applyProtection="1">
      <alignment horizontal="center"/>
      <protection locked="0"/>
    </xf>
    <xf numFmtId="3" fontId="10" fillId="34" borderId="0" xfId="0" applyNumberFormat="1" applyFont="1" applyFill="1" applyAlignment="1" applyProtection="1">
      <alignment/>
      <protection/>
    </xf>
    <xf numFmtId="3" fontId="10" fillId="0" borderId="0" xfId="0" applyNumberFormat="1" applyFont="1" applyAlignment="1" applyProtection="1">
      <alignment/>
      <protection/>
    </xf>
    <xf numFmtId="0" fontId="10" fillId="0" borderId="42" xfId="0" applyFont="1" applyBorder="1" applyAlignment="1" applyProtection="1">
      <alignment/>
      <protection/>
    </xf>
    <xf numFmtId="3" fontId="11" fillId="0" borderId="63" xfId="0" applyNumberFormat="1" applyFont="1" applyBorder="1" applyAlignment="1" applyProtection="1">
      <alignment horizontal="center"/>
      <protection/>
    </xf>
    <xf numFmtId="3" fontId="10" fillId="34" borderId="36" xfId="0" applyNumberFormat="1" applyFont="1" applyFill="1" applyBorder="1" applyAlignment="1" applyProtection="1">
      <alignment/>
      <protection/>
    </xf>
    <xf numFmtId="0" fontId="10" fillId="0" borderId="127" xfId="0" applyFont="1" applyFill="1" applyBorder="1" applyAlignment="1" applyProtection="1">
      <alignment/>
      <protection/>
    </xf>
    <xf numFmtId="176" fontId="10" fillId="0" borderId="78" xfId="0" applyNumberFormat="1" applyFont="1" applyFill="1" applyBorder="1" applyAlignment="1" applyProtection="1">
      <alignment/>
      <protection locked="0"/>
    </xf>
    <xf numFmtId="0" fontId="10" fillId="0" borderId="75" xfId="0" applyFont="1" applyBorder="1" applyAlignment="1" applyProtection="1">
      <alignment/>
      <protection/>
    </xf>
    <xf numFmtId="0" fontId="10" fillId="0" borderId="128" xfId="0" applyFont="1" applyFill="1" applyBorder="1" applyAlignment="1" applyProtection="1">
      <alignment/>
      <protection/>
    </xf>
    <xf numFmtId="0" fontId="10" fillId="0" borderId="43" xfId="0" applyFont="1" applyFill="1" applyBorder="1" applyAlignment="1" applyProtection="1" quotePrefix="1">
      <alignment/>
      <protection/>
    </xf>
    <xf numFmtId="0" fontId="10" fillId="0" borderId="0" xfId="0" applyFont="1" applyAlignment="1" applyProtection="1">
      <alignment horizontal="left" indent="1"/>
      <protection/>
    </xf>
    <xf numFmtId="3" fontId="11" fillId="35" borderId="63" xfId="0" applyNumberFormat="1" applyFont="1" applyFill="1" applyBorder="1" applyAlignment="1" applyProtection="1">
      <alignment/>
      <protection/>
    </xf>
    <xf numFmtId="0" fontId="10" fillId="34" borderId="84" xfId="0" applyFont="1" applyFill="1" applyBorder="1" applyAlignment="1" applyProtection="1">
      <alignment/>
      <protection/>
    </xf>
    <xf numFmtId="0" fontId="10" fillId="34" borderId="10" xfId="0" applyFont="1" applyFill="1" applyBorder="1" applyAlignment="1" applyProtection="1">
      <alignment/>
      <protection/>
    </xf>
    <xf numFmtId="0" fontId="10" fillId="34" borderId="37" xfId="0" applyFont="1" applyFill="1" applyBorder="1" applyAlignment="1" applyProtection="1">
      <alignment/>
      <protection/>
    </xf>
    <xf numFmtId="0" fontId="10" fillId="40" borderId="0" xfId="0" applyFont="1" applyFill="1" applyBorder="1" applyAlignment="1" applyProtection="1">
      <alignment/>
      <protection/>
    </xf>
    <xf numFmtId="0" fontId="10" fillId="40" borderId="0" xfId="0" applyFont="1" applyFill="1" applyBorder="1" applyAlignment="1" applyProtection="1">
      <alignment horizontal="center"/>
      <protection/>
    </xf>
    <xf numFmtId="3" fontId="10" fillId="34" borderId="0" xfId="0" applyNumberFormat="1" applyFont="1" applyFill="1" applyBorder="1" applyAlignment="1" applyProtection="1">
      <alignment/>
      <protection/>
    </xf>
    <xf numFmtId="0" fontId="10" fillId="35" borderId="102" xfId="0" applyFont="1" applyFill="1" applyBorder="1" applyAlignment="1" applyProtection="1">
      <alignment horizontal="center" vertical="center" wrapText="1"/>
      <protection/>
    </xf>
    <xf numFmtId="178" fontId="10" fillId="35" borderId="10" xfId="0" applyNumberFormat="1"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2" fontId="10" fillId="34" borderId="10" xfId="0" applyNumberFormat="1" applyFont="1" applyFill="1" applyBorder="1" applyAlignment="1" applyProtection="1">
      <alignment wrapText="1"/>
      <protection locked="0"/>
    </xf>
    <xf numFmtId="2" fontId="10" fillId="0" borderId="10" xfId="0" applyNumberFormat="1" applyFont="1" applyBorder="1" applyAlignment="1" applyProtection="1">
      <alignment wrapText="1"/>
      <protection locked="0"/>
    </xf>
    <xf numFmtId="0" fontId="9" fillId="0" borderId="62" xfId="0" applyFont="1" applyFill="1" applyBorder="1" applyAlignment="1" applyProtection="1">
      <alignment horizontal="center"/>
      <protection/>
    </xf>
    <xf numFmtId="0" fontId="0" fillId="34" borderId="44" xfId="0" applyFont="1" applyFill="1" applyBorder="1" applyAlignment="1" applyProtection="1">
      <alignment/>
      <protection/>
    </xf>
    <xf numFmtId="0" fontId="10" fillId="34" borderId="0" xfId="0" applyFont="1" applyFill="1" applyBorder="1" applyAlignment="1" applyProtection="1">
      <alignment horizontal="left" indent="1"/>
      <protection/>
    </xf>
    <xf numFmtId="0" fontId="10" fillId="34" borderId="44" xfId="0" applyFont="1" applyFill="1" applyBorder="1" applyAlignment="1" applyProtection="1">
      <alignment horizontal="left" indent="1"/>
      <protection/>
    </xf>
    <xf numFmtId="0" fontId="10" fillId="34" borderId="44" xfId="0" applyFont="1" applyFill="1" applyBorder="1" applyAlignment="1" applyProtection="1">
      <alignment/>
      <protection/>
    </xf>
    <xf numFmtId="0" fontId="0" fillId="34" borderId="55" xfId="0" applyFill="1" applyBorder="1" applyAlignment="1" applyProtection="1">
      <alignment/>
      <protection/>
    </xf>
    <xf numFmtId="0" fontId="56" fillId="0" borderId="0" xfId="0" applyFont="1" applyAlignment="1">
      <alignment/>
    </xf>
    <xf numFmtId="174" fontId="10" fillId="34" borderId="25" xfId="0" applyNumberFormat="1" applyFont="1" applyFill="1" applyBorder="1" applyAlignment="1" applyProtection="1">
      <alignment horizontal="left" vertical="center" indent="1"/>
      <protection locked="0"/>
    </xf>
    <xf numFmtId="0" fontId="0" fillId="0" borderId="42" xfId="0" applyFont="1" applyBorder="1" applyAlignment="1" applyProtection="1">
      <alignment/>
      <protection/>
    </xf>
    <xf numFmtId="0" fontId="0" fillId="0" borderId="0" xfId="0" applyFill="1" applyAlignment="1" applyProtection="1">
      <alignment/>
      <protection locked="0"/>
    </xf>
    <xf numFmtId="0" fontId="10" fillId="34" borderId="0" xfId="0" applyFont="1" applyFill="1" applyAlignment="1" applyProtection="1">
      <alignment/>
      <protection locked="0"/>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protection/>
    </xf>
    <xf numFmtId="0" fontId="0" fillId="0" borderId="0" xfId="0" applyFont="1" applyFill="1" applyAlignment="1" applyProtection="1">
      <alignment/>
      <protection locked="0"/>
    </xf>
    <xf numFmtId="0" fontId="0" fillId="34" borderId="0" xfId="0" applyFont="1" applyFill="1" applyAlignment="1" applyProtection="1">
      <alignment/>
      <protection locked="0"/>
    </xf>
    <xf numFmtId="0" fontId="10" fillId="34" borderId="0" xfId="0" applyFont="1" applyFill="1" applyAlignment="1" applyProtection="1">
      <alignment horizontal="left" indent="1"/>
      <protection/>
    </xf>
    <xf numFmtId="0" fontId="10" fillId="34" borderId="0" xfId="0" applyFont="1" applyFill="1" applyBorder="1" applyAlignment="1" applyProtection="1">
      <alignment horizontal="left" wrapText="1" indent="1"/>
      <protection locked="0"/>
    </xf>
    <xf numFmtId="173" fontId="10" fillId="34" borderId="0" xfId="45" applyNumberFormat="1" applyFont="1" applyFill="1" applyAlignment="1" applyProtection="1">
      <alignment/>
      <protection/>
    </xf>
    <xf numFmtId="0" fontId="10" fillId="34" borderId="0" xfId="0" applyFont="1" applyFill="1" applyAlignment="1" applyProtection="1">
      <alignment horizontal="left"/>
      <protection/>
    </xf>
    <xf numFmtId="173" fontId="10" fillId="34" borderId="0" xfId="45" applyNumberFormat="1" applyFont="1" applyFill="1" applyAlignment="1" applyProtection="1">
      <alignment vertical="center"/>
      <protection/>
    </xf>
    <xf numFmtId="0" fontId="10" fillId="34" borderId="0" xfId="0" applyFont="1" applyFill="1" applyAlignment="1" applyProtection="1">
      <alignment vertical="center"/>
      <protection/>
    </xf>
    <xf numFmtId="173" fontId="10" fillId="34" borderId="0" xfId="45" applyNumberFormat="1" applyFont="1" applyFill="1" applyAlignment="1" applyProtection="1">
      <alignment horizontal="left"/>
      <protection/>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10" fillId="34" borderId="0" xfId="0" applyFont="1" applyFill="1" applyBorder="1" applyAlignment="1" applyProtection="1">
      <alignment horizontal="left" vertical="center" indent="1"/>
      <protection/>
    </xf>
    <xf numFmtId="174" fontId="10" fillId="34" borderId="0" xfId="0" applyNumberFormat="1" applyFont="1" applyFill="1" applyBorder="1" applyAlignment="1" applyProtection="1">
      <alignment horizontal="left" vertical="center" indent="1"/>
      <protection/>
    </xf>
    <xf numFmtId="0" fontId="0" fillId="34" borderId="0" xfId="0" applyFill="1" applyAlignment="1">
      <alignment/>
    </xf>
    <xf numFmtId="0" fontId="10" fillId="0" borderId="0" xfId="0" applyFont="1" applyFill="1" applyBorder="1" applyAlignment="1" applyProtection="1">
      <alignment horizontal="left" vertical="center" indent="1"/>
      <protection/>
    </xf>
    <xf numFmtId="0" fontId="9" fillId="0" borderId="0" xfId="0" applyFont="1" applyFill="1" applyBorder="1" applyAlignment="1" applyProtection="1">
      <alignment horizontal="left" vertical="center"/>
      <protection/>
    </xf>
    <xf numFmtId="0" fontId="0" fillId="34" borderId="0" xfId="0" applyFill="1" applyAlignment="1" applyProtection="1">
      <alignment horizontal="left" vertical="center"/>
      <protection locked="0"/>
    </xf>
    <xf numFmtId="0" fontId="0" fillId="34" borderId="0" xfId="0" applyFill="1" applyBorder="1" applyAlignment="1" applyProtection="1">
      <alignment/>
      <protection locked="0"/>
    </xf>
    <xf numFmtId="173" fontId="0" fillId="34" borderId="0" xfId="45" applyNumberFormat="1" applyFill="1" applyBorder="1" applyAlignment="1" applyProtection="1">
      <alignment/>
      <protection/>
    </xf>
    <xf numFmtId="0" fontId="11" fillId="36" borderId="129" xfId="0" applyFont="1" applyFill="1" applyBorder="1" applyAlignment="1" applyProtection="1">
      <alignment horizontal="center" vertical="center" wrapText="1"/>
      <protection/>
    </xf>
    <xf numFmtId="3" fontId="10" fillId="35" borderId="12" xfId="0" applyNumberFormat="1" applyFont="1" applyFill="1" applyBorder="1" applyAlignment="1" applyProtection="1">
      <alignment horizontal="center" vertical="center"/>
      <protection/>
    </xf>
    <xf numFmtId="0" fontId="11" fillId="36" borderId="129" xfId="0" applyFont="1" applyFill="1" applyBorder="1" applyAlignment="1" applyProtection="1">
      <alignment horizontal="center" vertical="center"/>
      <protection/>
    </xf>
    <xf numFmtId="0" fontId="10" fillId="43" borderId="0" xfId="64" applyFont="1" applyFill="1" applyProtection="1">
      <alignment/>
      <protection/>
    </xf>
    <xf numFmtId="43" fontId="10" fillId="34" borderId="10" xfId="64" applyNumberFormat="1" applyFont="1" applyFill="1" applyBorder="1" applyAlignment="1" applyProtection="1">
      <alignment horizontal="left" vertical="center" wrapText="1"/>
      <protection locked="0"/>
    </xf>
    <xf numFmtId="43" fontId="11" fillId="36" borderId="22" xfId="64" applyNumberFormat="1" applyFont="1" applyFill="1" applyBorder="1" applyAlignment="1" applyProtection="1">
      <alignment vertical="center" wrapText="1"/>
      <protection/>
    </xf>
    <xf numFmtId="43" fontId="10" fillId="34" borderId="25" xfId="64" applyNumberFormat="1" applyFont="1" applyFill="1" applyBorder="1" applyAlignment="1" applyProtection="1">
      <alignment horizontal="left" vertical="center" wrapText="1"/>
      <protection locked="0"/>
    </xf>
    <xf numFmtId="43" fontId="11" fillId="36" borderId="13" xfId="64" applyNumberFormat="1" applyFont="1" applyFill="1" applyBorder="1" applyAlignment="1" applyProtection="1">
      <alignment vertical="center" wrapText="1"/>
      <protection/>
    </xf>
    <xf numFmtId="43" fontId="11" fillId="36" borderId="105" xfId="64" applyNumberFormat="1" applyFont="1" applyFill="1" applyBorder="1" applyAlignment="1" applyProtection="1">
      <alignment vertical="center" wrapText="1"/>
      <protection/>
    </xf>
    <xf numFmtId="43" fontId="11" fillId="36" borderId="78" xfId="64" applyNumberFormat="1" applyFont="1" applyFill="1" applyBorder="1" applyAlignment="1" applyProtection="1">
      <alignment vertical="center" wrapText="1"/>
      <protection/>
    </xf>
    <xf numFmtId="0" fontId="11" fillId="34" borderId="125" xfId="0" applyFont="1" applyFill="1" applyBorder="1" applyAlignment="1" applyProtection="1">
      <alignment horizontal="center" vertical="top"/>
      <protection/>
    </xf>
    <xf numFmtId="0" fontId="10" fillId="34" borderId="125" xfId="0" applyFont="1" applyFill="1" applyBorder="1" applyAlignment="1" applyProtection="1">
      <alignment/>
      <protection/>
    </xf>
    <xf numFmtId="43" fontId="10" fillId="34" borderId="84" xfId="0" applyNumberFormat="1" applyFont="1" applyFill="1" applyBorder="1" applyAlignment="1" applyProtection="1">
      <alignment horizontal="left" vertical="center"/>
      <protection locked="0"/>
    </xf>
    <xf numFmtId="43" fontId="10" fillId="44" borderId="10" xfId="0" applyNumberFormat="1" applyFont="1" applyFill="1" applyBorder="1" applyAlignment="1" applyProtection="1">
      <alignment horizontal="left" vertical="center"/>
      <protection locked="0"/>
    </xf>
    <xf numFmtId="177" fontId="10" fillId="34" borderId="84" xfId="0" applyNumberFormat="1" applyFont="1" applyFill="1" applyBorder="1" applyAlignment="1" applyProtection="1">
      <alignment horizontal="left" vertical="center"/>
      <protection locked="0"/>
    </xf>
    <xf numFmtId="43" fontId="10" fillId="40" borderId="84" xfId="0" applyNumberFormat="1" applyFont="1" applyFill="1" applyBorder="1" applyAlignment="1" applyProtection="1">
      <alignment/>
      <protection/>
    </xf>
    <xf numFmtId="43" fontId="10" fillId="40" borderId="10" xfId="0" applyNumberFormat="1" applyFont="1" applyFill="1" applyBorder="1" applyAlignment="1" applyProtection="1">
      <alignment/>
      <protection/>
    </xf>
    <xf numFmtId="43" fontId="10" fillId="45" borderId="84" xfId="0" applyNumberFormat="1" applyFont="1" applyFill="1" applyBorder="1" applyAlignment="1" applyProtection="1">
      <alignment horizontal="left" vertical="center"/>
      <protection locked="0"/>
    </xf>
    <xf numFmtId="177" fontId="10" fillId="44" borderId="10" xfId="0" applyNumberFormat="1" applyFont="1" applyFill="1" applyBorder="1" applyAlignment="1" applyProtection="1">
      <alignment horizontal="right" vertical="center"/>
      <protection locked="0"/>
    </xf>
    <xf numFmtId="3" fontId="10" fillId="0" borderId="111" xfId="0" applyNumberFormat="1" applyFont="1" applyFill="1" applyBorder="1" applyAlignment="1" applyProtection="1">
      <alignment horizontal="right"/>
      <protection locked="0"/>
    </xf>
    <xf numFmtId="15" fontId="10" fillId="34" borderId="10" xfId="0" applyNumberFormat="1" applyFont="1" applyFill="1" applyBorder="1" applyAlignment="1" applyProtection="1">
      <alignment horizontal="center" vertical="center"/>
      <protection locked="0"/>
    </xf>
    <xf numFmtId="3" fontId="10" fillId="43" borderId="37" xfId="0" applyNumberFormat="1" applyFont="1" applyFill="1" applyBorder="1" applyAlignment="1" applyProtection="1">
      <alignment horizontal="center" vertical="center"/>
      <protection locked="0"/>
    </xf>
    <xf numFmtId="0" fontId="12" fillId="35" borderId="130" xfId="0" applyFont="1" applyFill="1" applyBorder="1" applyAlignment="1" applyProtection="1">
      <alignment vertical="center"/>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0" fillId="0" borderId="13" xfId="0" applyFont="1" applyFill="1" applyBorder="1" applyAlignment="1" applyProtection="1">
      <alignment horizontal="left" vertical="center" wrapText="1"/>
      <protection locked="0"/>
    </xf>
    <xf numFmtId="175" fontId="10" fillId="0" borderId="13" xfId="0" applyNumberFormat="1" applyFont="1" applyFill="1" applyBorder="1" applyAlignment="1" applyProtection="1">
      <alignment horizontal="left" vertical="center" wrapText="1"/>
      <protection locked="0"/>
    </xf>
    <xf numFmtId="175" fontId="10" fillId="0" borderId="105" xfId="0" applyNumberFormat="1" applyFont="1" applyFill="1" applyBorder="1" applyAlignment="1" applyProtection="1">
      <alignment horizontal="left" vertical="center" wrapText="1"/>
      <protection locked="0"/>
    </xf>
    <xf numFmtId="3" fontId="10" fillId="0" borderId="0" xfId="0" applyNumberFormat="1" applyFont="1" applyFill="1" applyBorder="1" applyAlignment="1" applyProtection="1">
      <alignment horizontal="right"/>
      <protection locked="0"/>
    </xf>
    <xf numFmtId="0" fontId="0" fillId="34" borderId="10" xfId="0" applyFill="1" applyBorder="1" applyAlignment="1" applyProtection="1">
      <alignment horizontal="center" vertical="center"/>
      <protection locked="0"/>
    </xf>
    <xf numFmtId="0" fontId="10" fillId="46" borderId="10" xfId="0" applyNumberFormat="1" applyFont="1" applyFill="1" applyBorder="1" applyAlignment="1" applyProtection="1">
      <alignment horizontal="center" vertical="center" wrapText="1"/>
      <protection/>
    </xf>
    <xf numFmtId="0" fontId="10" fillId="0" borderId="77" xfId="0" applyFont="1" applyFill="1" applyBorder="1" applyAlignment="1" applyProtection="1">
      <alignment horizontal="left" vertical="center" wrapText="1" indent="1"/>
      <protection locked="0"/>
    </xf>
    <xf numFmtId="175" fontId="10" fillId="35" borderId="131" xfId="0" applyNumberFormat="1" applyFont="1" applyFill="1" applyBorder="1" applyAlignment="1" applyProtection="1">
      <alignment horizontal="right" vertical="center"/>
      <protection/>
    </xf>
    <xf numFmtId="175" fontId="10" fillId="46" borderId="131" xfId="0" applyNumberFormat="1" applyFont="1" applyFill="1" applyBorder="1" applyAlignment="1" applyProtection="1">
      <alignment horizontal="right" vertical="center"/>
      <protection/>
    </xf>
    <xf numFmtId="0" fontId="11" fillId="35" borderId="21" xfId="64" applyFont="1" applyFill="1" applyBorder="1" applyAlignment="1" applyProtection="1">
      <alignment wrapText="1"/>
      <protection/>
    </xf>
    <xf numFmtId="0" fontId="7" fillId="34" borderId="0" xfId="64" applyFont="1" applyFill="1" applyProtection="1">
      <alignment/>
      <protection/>
    </xf>
    <xf numFmtId="0" fontId="10" fillId="0" borderId="0" xfId="64" applyFont="1" applyFill="1" applyProtection="1">
      <alignment/>
      <protection/>
    </xf>
    <xf numFmtId="0" fontId="11" fillId="35" borderId="10" xfId="64" applyFont="1" applyFill="1" applyBorder="1" applyAlignment="1" applyProtection="1">
      <alignment vertical="center" wrapText="1"/>
      <protection/>
    </xf>
    <xf numFmtId="0" fontId="10" fillId="34" borderId="0" xfId="64" applyFont="1" applyFill="1" applyAlignment="1" applyProtection="1">
      <alignment horizontal="left"/>
      <protection/>
    </xf>
    <xf numFmtId="0" fontId="0" fillId="34" borderId="0" xfId="64" applyFill="1" applyAlignment="1" applyProtection="1">
      <alignment horizontal="left"/>
      <protection/>
    </xf>
    <xf numFmtId="0" fontId="10" fillId="34" borderId="10" xfId="64" applyFont="1" applyFill="1" applyBorder="1" applyAlignment="1" applyProtection="1">
      <alignment horizontal="left" vertical="center"/>
      <protection/>
    </xf>
    <xf numFmtId="0" fontId="10" fillId="34" borderId="0" xfId="64" applyFont="1" applyFill="1" applyBorder="1" applyAlignment="1" applyProtection="1">
      <alignment horizontal="left"/>
      <protection/>
    </xf>
    <xf numFmtId="0" fontId="10" fillId="34" borderId="0" xfId="64" applyFont="1" applyFill="1" applyBorder="1" applyAlignment="1" applyProtection="1">
      <alignment vertical="center"/>
      <protection/>
    </xf>
    <xf numFmtId="43" fontId="10" fillId="34" borderId="0" xfId="64" applyNumberFormat="1" applyFont="1" applyFill="1" applyBorder="1" applyAlignment="1" applyProtection="1">
      <alignment horizontal="left" vertical="center" wrapText="1"/>
      <protection locked="0"/>
    </xf>
    <xf numFmtId="43" fontId="10" fillId="43" borderId="0" xfId="64" applyNumberFormat="1" applyFont="1" applyFill="1" applyBorder="1" applyAlignment="1" applyProtection="1">
      <alignment horizontal="left" vertical="center" wrapText="1"/>
      <protection locked="0"/>
    </xf>
    <xf numFmtId="0" fontId="10" fillId="43" borderId="0" xfId="64" applyFont="1" applyFill="1" applyBorder="1" applyAlignment="1" applyProtection="1">
      <alignment vertical="center"/>
      <protection/>
    </xf>
    <xf numFmtId="0" fontId="0" fillId="47" borderId="0" xfId="0" applyFont="1" applyFill="1" applyAlignment="1" applyProtection="1">
      <alignment/>
      <protection/>
    </xf>
    <xf numFmtId="0" fontId="52" fillId="43" borderId="13" xfId="0" applyFont="1" applyFill="1" applyBorder="1" applyAlignment="1" applyProtection="1">
      <alignment wrapText="1"/>
      <protection/>
    </xf>
    <xf numFmtId="0" fontId="56" fillId="35" borderId="107" xfId="0" applyFont="1" applyFill="1" applyBorder="1" applyAlignment="1" applyProtection="1">
      <alignment horizontal="left"/>
      <protection/>
    </xf>
    <xf numFmtId="0" fontId="20" fillId="42" borderId="132" xfId="0" applyFont="1" applyFill="1" applyBorder="1" applyAlignment="1" applyProtection="1">
      <alignment horizontal="right" vertical="center"/>
      <protection/>
    </xf>
    <xf numFmtId="3" fontId="11" fillId="41" borderId="107" xfId="0" applyNumberFormat="1" applyFont="1" applyFill="1" applyBorder="1" applyAlignment="1" applyProtection="1">
      <alignment horizontal="center" wrapText="1"/>
      <protection/>
    </xf>
    <xf numFmtId="0" fontId="0" fillId="0" borderId="0" xfId="0" applyAlignment="1" applyProtection="1">
      <alignment horizontal="center"/>
      <protection locked="0"/>
    </xf>
    <xf numFmtId="3" fontId="10" fillId="0" borderId="10" xfId="0" applyNumberFormat="1" applyFont="1" applyFill="1" applyBorder="1" applyAlignment="1" applyProtection="1">
      <alignment horizontal="left" vertical="center" wrapText="1"/>
      <protection locked="0"/>
    </xf>
    <xf numFmtId="0" fontId="20" fillId="34" borderId="0" xfId="0" applyFont="1" applyFill="1" applyBorder="1" applyAlignment="1" applyProtection="1">
      <alignment/>
      <protection/>
    </xf>
    <xf numFmtId="3" fontId="20" fillId="34" borderId="0" xfId="0" applyNumberFormat="1" applyFont="1" applyFill="1" applyAlignment="1" applyProtection="1">
      <alignment wrapText="1"/>
      <protection/>
    </xf>
    <xf numFmtId="0" fontId="55" fillId="34" borderId="0" xfId="0" applyFont="1" applyFill="1" applyAlignment="1" applyProtection="1">
      <alignment horizontal="left"/>
      <protection/>
    </xf>
    <xf numFmtId="3" fontId="0" fillId="34" borderId="0" xfId="0" applyNumberFormat="1" applyFill="1" applyAlignment="1" applyProtection="1">
      <alignment horizontal="center"/>
      <protection/>
    </xf>
    <xf numFmtId="0" fontId="20" fillId="0" borderId="10" xfId="0" applyFont="1" applyFill="1" applyBorder="1" applyAlignment="1" applyProtection="1">
      <alignment horizontal="center"/>
      <protection/>
    </xf>
    <xf numFmtId="0" fontId="20" fillId="41" borderId="22" xfId="0" applyFont="1" applyFill="1" applyBorder="1" applyAlignment="1" applyProtection="1">
      <alignment/>
      <protection/>
    </xf>
    <xf numFmtId="174" fontId="20" fillId="0" borderId="10" xfId="0" applyNumberFormat="1" applyFont="1" applyFill="1" applyBorder="1" applyAlignment="1" applyProtection="1">
      <alignment horizontal="center"/>
      <protection locked="0"/>
    </xf>
    <xf numFmtId="3" fontId="20" fillId="34" borderId="0" xfId="0" applyNumberFormat="1" applyFont="1" applyFill="1" applyBorder="1" applyAlignment="1" applyProtection="1">
      <alignment horizontal="center" wrapText="1"/>
      <protection/>
    </xf>
    <xf numFmtId="3" fontId="20" fillId="34" borderId="19" xfId="0" applyNumberFormat="1" applyFont="1" applyFill="1" applyBorder="1" applyAlignment="1" applyProtection="1">
      <alignment horizontal="center" wrapText="1"/>
      <protection/>
    </xf>
    <xf numFmtId="0" fontId="55" fillId="35" borderId="112" xfId="0" applyFont="1" applyFill="1" applyBorder="1" applyAlignment="1" applyProtection="1">
      <alignment horizontal="left"/>
      <protection/>
    </xf>
    <xf numFmtId="0" fontId="11" fillId="41" borderId="0" xfId="0" applyFont="1" applyFill="1" applyBorder="1" applyAlignment="1" applyProtection="1">
      <alignment/>
      <protection/>
    </xf>
    <xf numFmtId="3" fontId="11" fillId="41" borderId="133" xfId="0" applyNumberFormat="1" applyFont="1" applyFill="1" applyBorder="1" applyAlignment="1" applyProtection="1">
      <alignment horizontal="center" wrapText="1"/>
      <protection/>
    </xf>
    <xf numFmtId="3" fontId="11" fillId="41" borderId="118" xfId="0" applyNumberFormat="1" applyFont="1" applyFill="1" applyBorder="1" applyAlignment="1" applyProtection="1">
      <alignment horizontal="center" wrapText="1"/>
      <protection/>
    </xf>
    <xf numFmtId="3" fontId="11" fillId="41" borderId="19" xfId="0" applyNumberFormat="1" applyFont="1" applyFill="1" applyBorder="1" applyAlignment="1" applyProtection="1">
      <alignment horizontal="center" wrapText="1"/>
      <protection/>
    </xf>
    <xf numFmtId="3" fontId="11" fillId="41" borderId="117" xfId="0" applyNumberFormat="1" applyFont="1" applyFill="1" applyBorder="1" applyAlignment="1" applyProtection="1">
      <alignment horizontal="center" wrapText="1"/>
      <protection/>
    </xf>
    <xf numFmtId="3" fontId="11" fillId="41" borderId="134" xfId="0" applyNumberFormat="1" applyFont="1" applyFill="1" applyBorder="1" applyAlignment="1" applyProtection="1">
      <alignment horizontal="center" wrapText="1"/>
      <protection/>
    </xf>
    <xf numFmtId="3" fontId="11" fillId="41" borderId="78" xfId="0" applyNumberFormat="1" applyFont="1" applyFill="1" applyBorder="1" applyAlignment="1" applyProtection="1">
      <alignment horizontal="center" wrapText="1"/>
      <protection/>
    </xf>
    <xf numFmtId="0" fontId="0" fillId="0" borderId="135" xfId="0" applyBorder="1" applyAlignment="1" applyProtection="1">
      <alignment horizontal="center"/>
      <protection/>
    </xf>
    <xf numFmtId="4" fontId="0" fillId="0" borderId="136" xfId="0" applyNumberFormat="1" applyFont="1" applyFill="1" applyBorder="1" applyAlignment="1" applyProtection="1">
      <alignment horizontal="center" vertical="center" wrapText="1"/>
      <protection locked="0"/>
    </xf>
    <xf numFmtId="4" fontId="0" fillId="0" borderId="137" xfId="42" applyNumberFormat="1" applyFont="1" applyBorder="1" applyAlignment="1" applyProtection="1">
      <alignment horizontal="center" vertical="center"/>
      <protection locked="0"/>
    </xf>
    <xf numFmtId="4" fontId="0" fillId="0" borderId="138" xfId="42" applyNumberFormat="1" applyFont="1" applyBorder="1" applyAlignment="1" applyProtection="1">
      <alignment horizontal="center" vertical="center"/>
      <protection locked="0"/>
    </xf>
    <xf numFmtId="2" fontId="0" fillId="0" borderId="139" xfId="42" applyNumberFormat="1" applyFont="1" applyBorder="1" applyAlignment="1" applyProtection="1">
      <alignment horizontal="left" wrapText="1"/>
      <protection locked="0"/>
    </xf>
    <xf numFmtId="4" fontId="0" fillId="0" borderId="140" xfId="0" applyNumberFormat="1" applyFont="1" applyFill="1" applyBorder="1" applyAlignment="1" applyProtection="1">
      <alignment horizontal="center" vertical="center" wrapText="1"/>
      <protection locked="0"/>
    </xf>
    <xf numFmtId="4" fontId="0" fillId="0" borderId="141" xfId="0" applyNumberFormat="1" applyFont="1" applyFill="1" applyBorder="1" applyAlignment="1" applyProtection="1">
      <alignment horizontal="center" vertical="center" wrapText="1"/>
      <protection locked="0"/>
    </xf>
    <xf numFmtId="2" fontId="0" fillId="0" borderId="142" xfId="42" applyNumberFormat="1" applyFont="1" applyBorder="1" applyAlignment="1" applyProtection="1">
      <alignment horizontal="left" wrapText="1"/>
      <protection locked="0"/>
    </xf>
    <xf numFmtId="0" fontId="0" fillId="0" borderId="119" xfId="0" applyBorder="1" applyAlignment="1" applyProtection="1">
      <alignment horizontal="center"/>
      <protection/>
    </xf>
    <xf numFmtId="4" fontId="0" fillId="0" borderId="143" xfId="0" applyNumberFormat="1" applyFont="1" applyFill="1" applyBorder="1" applyAlignment="1" applyProtection="1">
      <alignment horizontal="center" vertical="center" wrapText="1"/>
      <protection locked="0"/>
    </xf>
    <xf numFmtId="4" fontId="0" fillId="0" borderId="115" xfId="42" applyNumberFormat="1" applyFont="1" applyBorder="1" applyAlignment="1" applyProtection="1">
      <alignment horizontal="center" vertical="center"/>
      <protection locked="0"/>
    </xf>
    <xf numFmtId="2" fontId="0" fillId="0" borderId="93" xfId="42" applyNumberFormat="1" applyFont="1" applyBorder="1" applyAlignment="1" applyProtection="1">
      <alignment horizontal="left" wrapText="1"/>
      <protection locked="0"/>
    </xf>
    <xf numFmtId="4" fontId="0" fillId="0" borderId="144" xfId="0" applyNumberFormat="1" applyFont="1" applyFill="1" applyBorder="1" applyAlignment="1" applyProtection="1">
      <alignment horizontal="center" vertical="center" wrapText="1"/>
      <protection locked="0"/>
    </xf>
    <xf numFmtId="4" fontId="0" fillId="0" borderId="115" xfId="0" applyNumberFormat="1" applyFont="1" applyFill="1" applyBorder="1" applyAlignment="1" applyProtection="1">
      <alignment horizontal="center" vertical="center" wrapText="1"/>
      <protection locked="0"/>
    </xf>
    <xf numFmtId="2" fontId="0" fillId="0" borderId="145"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xf>
    <xf numFmtId="0" fontId="0" fillId="0" borderId="116" xfId="0" applyBorder="1" applyAlignment="1" applyProtection="1" quotePrefix="1">
      <alignment horizontal="center"/>
      <protection/>
    </xf>
    <xf numFmtId="4" fontId="0" fillId="0" borderId="146" xfId="0" applyNumberFormat="1" applyFont="1" applyFill="1" applyBorder="1" applyAlignment="1" applyProtection="1">
      <alignment horizontal="center" vertical="center" wrapText="1"/>
      <protection locked="0"/>
    </xf>
    <xf numFmtId="4" fontId="0" fillId="0" borderId="121" xfId="42" applyNumberFormat="1" applyFont="1" applyBorder="1" applyAlignment="1" applyProtection="1">
      <alignment horizontal="center" vertical="center"/>
      <protection locked="0"/>
    </xf>
    <xf numFmtId="2" fontId="0" fillId="0" borderId="147" xfId="42" applyNumberFormat="1" applyFont="1" applyBorder="1" applyAlignment="1" applyProtection="1">
      <alignment horizontal="left" wrapText="1"/>
      <protection locked="0"/>
    </xf>
    <xf numFmtId="2" fontId="0" fillId="0" borderId="148" xfId="42" applyNumberFormat="1" applyFont="1" applyBorder="1" applyAlignment="1" applyProtection="1">
      <alignment horizontal="left" wrapText="1"/>
      <protection locked="0"/>
    </xf>
    <xf numFmtId="0" fontId="0" fillId="0" borderId="116" xfId="0" applyBorder="1" applyAlignment="1" applyProtection="1">
      <alignment horizontal="center"/>
      <protection/>
    </xf>
    <xf numFmtId="4" fontId="0" fillId="0" borderId="121" xfId="0" applyNumberFormat="1" applyFont="1" applyBorder="1" applyAlignment="1" applyProtection="1">
      <alignment horizontal="center" vertical="center" wrapText="1"/>
      <protection locked="0"/>
    </xf>
    <xf numFmtId="2" fontId="0" fillId="0" borderId="149" xfId="0" applyNumberFormat="1" applyFont="1" applyBorder="1" applyAlignment="1" applyProtection="1">
      <alignment horizontal="left" wrapText="1"/>
      <protection locked="0"/>
    </xf>
    <xf numFmtId="4" fontId="0" fillId="0" borderId="150" xfId="0" applyNumberFormat="1" applyFont="1" applyFill="1" applyBorder="1" applyAlignment="1" applyProtection="1">
      <alignment horizontal="center" vertical="center" wrapText="1"/>
      <protection locked="0"/>
    </xf>
    <xf numFmtId="4" fontId="0" fillId="0" borderId="151" xfId="0" applyNumberFormat="1" applyFont="1" applyFill="1" applyBorder="1" applyAlignment="1" applyProtection="1">
      <alignment horizontal="center" vertical="center" wrapText="1"/>
      <protection locked="0"/>
    </xf>
    <xf numFmtId="2" fontId="0" fillId="0" borderId="152" xfId="0" applyNumberFormat="1" applyFont="1" applyBorder="1" applyAlignment="1" applyProtection="1">
      <alignment horizontal="left" wrapText="1"/>
      <protection locked="0"/>
    </xf>
    <xf numFmtId="4" fontId="20" fillId="42" borderId="107" xfId="0" applyNumberFormat="1" applyFont="1" applyFill="1" applyBorder="1" applyAlignment="1" applyProtection="1">
      <alignment horizontal="center" vertical="center" wrapText="1"/>
      <protection/>
    </xf>
    <xf numFmtId="4" fontId="20" fillId="42" borderId="78" xfId="0" applyNumberFormat="1" applyFont="1" applyFill="1" applyBorder="1" applyAlignment="1" applyProtection="1">
      <alignment horizontal="center" vertical="center" wrapText="1"/>
      <protection/>
    </xf>
    <xf numFmtId="0" fontId="0" fillId="42" borderId="19" xfId="0" applyNumberFormat="1" applyFont="1" applyFill="1" applyBorder="1" applyAlignment="1" applyProtection="1">
      <alignment horizontal="left" vertical="center" wrapText="1" indent="1"/>
      <protection/>
    </xf>
    <xf numFmtId="0" fontId="0" fillId="42" borderId="86" xfId="0" applyNumberFormat="1" applyFont="1" applyFill="1" applyBorder="1" applyAlignment="1" applyProtection="1">
      <alignment horizontal="left" vertical="center" wrapText="1" indent="1"/>
      <protection/>
    </xf>
    <xf numFmtId="0" fontId="0" fillId="34" borderId="0" xfId="0" applyFill="1" applyAlignment="1" applyProtection="1">
      <alignment wrapText="1"/>
      <protection/>
    </xf>
    <xf numFmtId="0" fontId="0" fillId="34" borderId="0" xfId="0" applyFill="1" applyBorder="1" applyAlignment="1" applyProtection="1">
      <alignment horizontal="center" wrapText="1"/>
      <protection/>
    </xf>
    <xf numFmtId="0" fontId="20" fillId="34" borderId="0" xfId="0" applyFont="1" applyFill="1" applyAlignment="1" applyProtection="1">
      <alignment horizontal="left" wrapText="1"/>
      <protection/>
    </xf>
    <xf numFmtId="0" fontId="0" fillId="34" borderId="0" xfId="0" applyFill="1" applyAlignment="1" applyProtection="1">
      <alignment horizontal="center" wrapText="1"/>
      <protection/>
    </xf>
    <xf numFmtId="0" fontId="0" fillId="35" borderId="112" xfId="0" applyFill="1" applyBorder="1" applyAlignment="1" applyProtection="1">
      <alignment horizontal="left"/>
      <protection/>
    </xf>
    <xf numFmtId="0" fontId="11" fillId="41" borderId="133" xfId="0" applyFont="1" applyFill="1" applyBorder="1" applyAlignment="1" applyProtection="1">
      <alignment horizontal="center"/>
      <protection/>
    </xf>
    <xf numFmtId="0" fontId="11" fillId="41" borderId="117" xfId="0" applyFont="1" applyFill="1" applyBorder="1" applyAlignment="1" applyProtection="1">
      <alignment horizontal="center"/>
      <protection/>
    </xf>
    <xf numFmtId="0" fontId="11" fillId="41" borderId="126" xfId="0" applyFont="1" applyFill="1" applyBorder="1" applyAlignment="1" applyProtection="1">
      <alignment horizontal="center" wrapText="1"/>
      <protection/>
    </xf>
    <xf numFmtId="3" fontId="11" fillId="41" borderId="153" xfId="0" applyNumberFormat="1" applyFont="1" applyFill="1" applyBorder="1" applyAlignment="1" applyProtection="1">
      <alignment horizontal="center" wrapText="1"/>
      <protection/>
    </xf>
    <xf numFmtId="0" fontId="0" fillId="0" borderId="135" xfId="0" applyBorder="1" applyAlignment="1" applyProtection="1">
      <alignment horizontal="center"/>
      <protection locked="0"/>
    </xf>
    <xf numFmtId="2" fontId="0" fillId="0" borderId="154"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locked="0"/>
    </xf>
    <xf numFmtId="2" fontId="0" fillId="0" borderId="93" xfId="0" applyNumberFormat="1" applyFont="1" applyBorder="1" applyAlignment="1" applyProtection="1">
      <alignment horizontal="left" wrapText="1"/>
      <protection locked="0"/>
    </xf>
    <xf numFmtId="2" fontId="0" fillId="0" borderId="147" xfId="0" applyNumberFormat="1" applyFont="1" applyBorder="1" applyAlignment="1" applyProtection="1">
      <alignment horizontal="left" wrapText="1"/>
      <protection locked="0"/>
    </xf>
    <xf numFmtId="2" fontId="0" fillId="0" borderId="155" xfId="0" applyNumberFormat="1" applyFont="1" applyBorder="1" applyAlignment="1" applyProtection="1">
      <alignment horizontal="left" wrapText="1"/>
      <protection locked="0"/>
    </xf>
    <xf numFmtId="0" fontId="0" fillId="42" borderId="107" xfId="0" applyNumberFormat="1" applyFont="1" applyFill="1" applyBorder="1" applyAlignment="1" applyProtection="1">
      <alignment horizontal="left" vertical="center" wrapText="1" indent="1"/>
      <protection/>
    </xf>
    <xf numFmtId="0" fontId="0" fillId="42" borderId="78" xfId="0" applyNumberFormat="1" applyFont="1" applyFill="1" applyBorder="1" applyAlignment="1" applyProtection="1">
      <alignment horizontal="left" vertical="center" wrapText="1" indent="1"/>
      <protection/>
    </xf>
    <xf numFmtId="0" fontId="56" fillId="35" borderId="16" xfId="0" applyFont="1" applyFill="1" applyBorder="1" applyAlignment="1" applyProtection="1">
      <alignment horizontal="left"/>
      <protection/>
    </xf>
    <xf numFmtId="0" fontId="0" fillId="35" borderId="19" xfId="0" applyFill="1" applyBorder="1" applyAlignment="1" applyProtection="1">
      <alignment horizontal="center"/>
      <protection/>
    </xf>
    <xf numFmtId="0" fontId="0" fillId="35" borderId="19" xfId="0" applyFill="1" applyBorder="1" applyAlignment="1" applyProtection="1">
      <alignment/>
      <protection/>
    </xf>
    <xf numFmtId="4" fontId="0" fillId="0" borderId="156" xfId="0" applyNumberFormat="1" applyFont="1" applyFill="1" applyBorder="1" applyAlignment="1" applyProtection="1">
      <alignment horizontal="center" vertical="center" wrapText="1"/>
      <protection locked="0"/>
    </xf>
    <xf numFmtId="0" fontId="0" fillId="43" borderId="0" xfId="0" applyFill="1" applyAlignment="1" applyProtection="1">
      <alignment/>
      <protection/>
    </xf>
    <xf numFmtId="0" fontId="0" fillId="43" borderId="0" xfId="0" applyFill="1" applyAlignment="1" applyProtection="1">
      <alignment/>
      <protection locked="0"/>
    </xf>
    <xf numFmtId="0" fontId="0" fillId="43" borderId="0" xfId="0" applyFill="1" applyAlignment="1">
      <alignment/>
    </xf>
    <xf numFmtId="0" fontId="0" fillId="43" borderId="0" xfId="0" applyFill="1" applyAlignment="1" applyProtection="1">
      <alignment horizontal="center" vertical="center"/>
      <protection locked="0"/>
    </xf>
    <xf numFmtId="0" fontId="10" fillId="43" borderId="0" xfId="0" applyFont="1" applyFill="1" applyAlignment="1" applyProtection="1">
      <alignment/>
      <protection locked="0"/>
    </xf>
    <xf numFmtId="0" fontId="0" fillId="43" borderId="0" xfId="0" applyFill="1" applyAlignment="1" applyProtection="1">
      <alignment wrapText="1"/>
      <protection locked="0"/>
    </xf>
    <xf numFmtId="0" fontId="0" fillId="43" borderId="0" xfId="0" applyFill="1" applyAlignment="1" applyProtection="1">
      <alignment/>
      <protection locked="0"/>
    </xf>
    <xf numFmtId="0" fontId="56" fillId="43" borderId="63" xfId="0" applyFont="1" applyFill="1" applyBorder="1" applyAlignment="1" applyProtection="1">
      <alignment horizontal="left"/>
      <protection/>
    </xf>
    <xf numFmtId="0" fontId="0" fillId="43" borderId="63" xfId="0" applyFill="1" applyBorder="1" applyAlignment="1" applyProtection="1">
      <alignment horizontal="center"/>
      <protection/>
    </xf>
    <xf numFmtId="0" fontId="0" fillId="43" borderId="63" xfId="0" applyFill="1" applyBorder="1" applyAlignment="1" applyProtection="1">
      <alignment/>
      <protection/>
    </xf>
    <xf numFmtId="0" fontId="11" fillId="43" borderId="63" xfId="0" applyFont="1" applyFill="1" applyBorder="1" applyAlignment="1" applyProtection="1">
      <alignment horizontal="center"/>
      <protection/>
    </xf>
    <xf numFmtId="0" fontId="0" fillId="43" borderId="0" xfId="0" applyFill="1" applyBorder="1" applyAlignment="1" applyProtection="1">
      <alignment/>
      <protection/>
    </xf>
    <xf numFmtId="0" fontId="0" fillId="43" borderId="0" xfId="0" applyFill="1" applyBorder="1" applyAlignment="1" applyProtection="1">
      <alignment wrapText="1"/>
      <protection/>
    </xf>
    <xf numFmtId="0" fontId="0" fillId="43" borderId="0" xfId="0" applyFill="1" applyBorder="1" applyAlignment="1">
      <alignment wrapText="1"/>
    </xf>
    <xf numFmtId="0" fontId="0" fillId="43" borderId="0" xfId="0" applyFill="1" applyAlignment="1" applyProtection="1">
      <alignment wrapText="1"/>
      <protection/>
    </xf>
    <xf numFmtId="0" fontId="0" fillId="43" borderId="0" xfId="0" applyFill="1" applyBorder="1" applyAlignment="1" applyProtection="1">
      <alignment horizontal="center" wrapText="1"/>
      <protection/>
    </xf>
    <xf numFmtId="0" fontId="20" fillId="43" borderId="0" xfId="0" applyFont="1" applyFill="1" applyAlignment="1" applyProtection="1">
      <alignment horizontal="left" wrapText="1"/>
      <protection/>
    </xf>
    <xf numFmtId="0" fontId="0" fillId="43" borderId="0" xfId="0" applyFill="1" applyAlignment="1" applyProtection="1">
      <alignment horizontal="center"/>
      <protection/>
    </xf>
    <xf numFmtId="3" fontId="0" fillId="43" borderId="0" xfId="0" applyNumberFormat="1" applyFill="1" applyAlignment="1" applyProtection="1">
      <alignment horizontal="center"/>
      <protection/>
    </xf>
    <xf numFmtId="0" fontId="20" fillId="43" borderId="0" xfId="0" applyFont="1" applyFill="1" applyAlignment="1" applyProtection="1">
      <alignment/>
      <protection/>
    </xf>
    <xf numFmtId="0" fontId="20" fillId="43" borderId="0" xfId="0" applyFont="1" applyFill="1" applyAlignment="1" applyProtection="1">
      <alignment/>
      <protection/>
    </xf>
    <xf numFmtId="0" fontId="0" fillId="43" borderId="0" xfId="0" applyFill="1" applyAlignment="1" applyProtection="1">
      <alignment/>
      <protection/>
    </xf>
    <xf numFmtId="0" fontId="58" fillId="43" borderId="0" xfId="0" applyFont="1" applyFill="1" applyAlignment="1" applyProtection="1">
      <alignment/>
      <protection locked="0"/>
    </xf>
    <xf numFmtId="0" fontId="0" fillId="43" borderId="0" xfId="0" applyFill="1" applyAlignment="1" applyProtection="1">
      <alignment horizontal="center"/>
      <protection locked="0"/>
    </xf>
    <xf numFmtId="3" fontId="0" fillId="43" borderId="0" xfId="0" applyNumberFormat="1" applyFill="1" applyAlignment="1" applyProtection="1">
      <alignment horizontal="center"/>
      <protection locked="0"/>
    </xf>
    <xf numFmtId="0" fontId="20" fillId="43" borderId="0" xfId="0" applyFont="1" applyFill="1" applyBorder="1" applyAlignment="1" applyProtection="1">
      <alignment/>
      <protection/>
    </xf>
    <xf numFmtId="174" fontId="20" fillId="43" borderId="0" xfId="0" applyNumberFormat="1" applyFont="1" applyFill="1" applyBorder="1" applyAlignment="1" applyProtection="1">
      <alignment horizontal="center"/>
      <protection/>
    </xf>
    <xf numFmtId="3" fontId="20" fillId="43" borderId="0" xfId="0" applyNumberFormat="1" applyFont="1" applyFill="1" applyBorder="1" applyAlignment="1" applyProtection="1">
      <alignment horizontal="center" wrapText="1"/>
      <protection/>
    </xf>
    <xf numFmtId="0" fontId="66" fillId="0" borderId="0" xfId="0" applyFont="1" applyAlignment="1">
      <alignment vertical="center"/>
    </xf>
    <xf numFmtId="4" fontId="0" fillId="0" borderId="157" xfId="0" applyNumberFormat="1" applyFont="1" applyFill="1" applyBorder="1" applyAlignment="1" applyProtection="1">
      <alignment horizontal="center" vertical="center" wrapText="1"/>
      <protection locked="0"/>
    </xf>
    <xf numFmtId="49" fontId="0" fillId="43" borderId="20" xfId="50" applyNumberFormat="1" applyFont="1" applyFill="1" applyBorder="1" applyAlignment="1" applyProtection="1">
      <alignment wrapText="1"/>
      <protection locked="0"/>
    </xf>
    <xf numFmtId="49" fontId="0" fillId="43" borderId="0" xfId="50" applyNumberFormat="1" applyFont="1" applyFill="1" applyBorder="1" applyAlignment="1" applyProtection="1">
      <alignment wrapText="1"/>
      <protection locked="0"/>
    </xf>
    <xf numFmtId="0" fontId="10" fillId="43" borderId="0" xfId="0" applyFont="1" applyFill="1" applyAlignment="1" applyProtection="1">
      <alignment/>
      <protection/>
    </xf>
    <xf numFmtId="0" fontId="18" fillId="34" borderId="0" xfId="64" applyFont="1" applyFill="1" applyAlignment="1" applyProtection="1">
      <alignment horizontal="left" wrapText="1"/>
      <protection/>
    </xf>
    <xf numFmtId="0" fontId="9" fillId="33" borderId="0" xfId="64" applyFont="1" applyFill="1" applyBorder="1" applyAlignment="1" applyProtection="1">
      <alignment horizontal="left" vertical="center"/>
      <protection/>
    </xf>
    <xf numFmtId="0" fontId="9" fillId="33" borderId="0" xfId="64" applyFont="1" applyFill="1" applyBorder="1" applyAlignment="1" applyProtection="1">
      <alignment horizontal="center"/>
      <protection/>
    </xf>
    <xf numFmtId="0" fontId="45" fillId="34" borderId="0" xfId="64" applyFont="1" applyFill="1" applyAlignment="1" applyProtection="1">
      <alignment horizontal="left" wrapText="1"/>
      <protection/>
    </xf>
    <xf numFmtId="0" fontId="7" fillId="34" borderId="107" xfId="64" applyFont="1" applyFill="1" applyBorder="1" applyProtection="1">
      <alignment/>
      <protection/>
    </xf>
    <xf numFmtId="0" fontId="7" fillId="34" borderId="132" xfId="64" applyFont="1" applyFill="1" applyBorder="1" applyProtection="1">
      <alignment/>
      <protection/>
    </xf>
    <xf numFmtId="0" fontId="56" fillId="0" borderId="0" xfId="0" applyFont="1" applyAlignment="1">
      <alignment horizontal="left" vertical="top"/>
    </xf>
    <xf numFmtId="0" fontId="56" fillId="0" borderId="0" xfId="0" applyFont="1" applyAlignment="1">
      <alignment horizontal="left" vertical="top" wrapText="1"/>
    </xf>
    <xf numFmtId="0" fontId="11" fillId="36" borderId="23" xfId="0" applyFont="1" applyFill="1" applyBorder="1" applyAlignment="1" applyProtection="1">
      <alignment horizontal="center" vertical="center" wrapText="1"/>
      <protection/>
    </xf>
    <xf numFmtId="3" fontId="10" fillId="34" borderId="158" xfId="0" applyNumberFormat="1" applyFont="1" applyFill="1" applyBorder="1" applyAlignment="1" applyProtection="1">
      <alignment horizontal="center" vertical="center" wrapText="1"/>
      <protection locked="0"/>
    </xf>
    <xf numFmtId="0" fontId="45" fillId="34" borderId="0" xfId="64" applyFont="1" applyFill="1" applyAlignment="1" applyProtection="1">
      <alignment wrapText="1"/>
      <protection/>
    </xf>
    <xf numFmtId="0" fontId="0" fillId="34" borderId="0" xfId="0" applyNumberFormat="1" applyFill="1" applyAlignment="1">
      <alignment/>
    </xf>
    <xf numFmtId="0" fontId="0" fillId="34" borderId="41" xfId="0" applyFont="1" applyFill="1" applyBorder="1" applyAlignment="1" applyProtection="1">
      <alignment/>
      <protection/>
    </xf>
    <xf numFmtId="0" fontId="0" fillId="34" borderId="47" xfId="0" applyFont="1" applyFill="1" applyBorder="1" applyAlignment="1" applyProtection="1">
      <alignment/>
      <protection/>
    </xf>
    <xf numFmtId="0" fontId="0" fillId="34" borderId="41" xfId="0" applyFont="1" applyFill="1" applyBorder="1" applyAlignment="1" applyProtection="1">
      <alignment/>
      <protection/>
    </xf>
    <xf numFmtId="0" fontId="0" fillId="0" borderId="42" xfId="0" applyFont="1" applyBorder="1" applyAlignment="1" applyProtection="1">
      <alignment/>
      <protection/>
    </xf>
    <xf numFmtId="0" fontId="0" fillId="0" borderId="60" xfId="0" applyFont="1" applyBorder="1" applyAlignment="1" applyProtection="1">
      <alignment/>
      <protection/>
    </xf>
    <xf numFmtId="0" fontId="0" fillId="34" borderId="56" xfId="0"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0" fontId="0" fillId="0" borderId="108" xfId="0" applyBorder="1" applyAlignment="1" applyProtection="1">
      <alignment/>
      <protection/>
    </xf>
    <xf numFmtId="0" fontId="0" fillId="34" borderId="0" xfId="0" applyFont="1" applyFill="1" applyBorder="1" applyAlignment="1" applyProtection="1">
      <alignment/>
      <protection/>
    </xf>
    <xf numFmtId="0" fontId="0" fillId="47" borderId="0" xfId="0" applyFont="1" applyFill="1" applyBorder="1" applyAlignment="1" applyProtection="1">
      <alignment/>
      <protection/>
    </xf>
    <xf numFmtId="0" fontId="0" fillId="34" borderId="0" xfId="0" applyFont="1" applyFill="1" applyBorder="1" applyAlignment="1" applyProtection="1">
      <alignment wrapText="1"/>
      <protection/>
    </xf>
    <xf numFmtId="173" fontId="0" fillId="34" borderId="0" xfId="42" applyNumberFormat="1" applyFill="1" applyBorder="1" applyAlignment="1" applyProtection="1">
      <alignment/>
      <protection locked="0"/>
    </xf>
    <xf numFmtId="3" fontId="10" fillId="37" borderId="99" xfId="0" applyNumberFormat="1" applyFont="1" applyFill="1" applyBorder="1" applyAlignment="1" applyProtection="1">
      <alignment horizontal="left" vertical="center"/>
      <protection/>
    </xf>
    <xf numFmtId="3" fontId="10" fillId="34" borderId="32" xfId="0" applyNumberFormat="1" applyFont="1" applyFill="1" applyBorder="1" applyAlignment="1" applyProtection="1">
      <alignment horizontal="center" vertical="center" wrapText="1"/>
      <protection locked="0"/>
    </xf>
    <xf numFmtId="175" fontId="10" fillId="0" borderId="50" xfId="0" applyNumberFormat="1" applyFont="1" applyFill="1" applyBorder="1" applyAlignment="1" applyProtection="1">
      <alignment horizontal="right" vertical="center"/>
      <protection/>
    </xf>
    <xf numFmtId="175" fontId="10" fillId="34" borderId="108" xfId="0" applyNumberFormat="1" applyFont="1" applyFill="1" applyBorder="1" applyAlignment="1" applyProtection="1">
      <alignment horizontal="right" vertical="center"/>
      <protection/>
    </xf>
    <xf numFmtId="175" fontId="10" fillId="34" borderId="108"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wrapText="1"/>
      <protection/>
    </xf>
    <xf numFmtId="173" fontId="0" fillId="0" borderId="0" xfId="42" applyNumberFormat="1" applyBorder="1" applyAlignment="1" applyProtection="1">
      <alignment/>
      <protection/>
    </xf>
    <xf numFmtId="175" fontId="10"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protection/>
    </xf>
    <xf numFmtId="173" fontId="10" fillId="34" borderId="0" xfId="42" applyNumberFormat="1" applyFont="1" applyFill="1" applyBorder="1" applyAlignment="1" applyProtection="1">
      <alignment/>
      <protection/>
    </xf>
    <xf numFmtId="175" fontId="10" fillId="43" borderId="0" xfId="0" applyNumberFormat="1" applyFont="1" applyFill="1" applyBorder="1" applyAlignment="1" applyProtection="1">
      <alignment horizontal="right" vertical="center"/>
      <protection/>
    </xf>
    <xf numFmtId="0" fontId="0" fillId="43" borderId="0" xfId="0" applyFont="1" applyFill="1" applyBorder="1" applyAlignment="1" applyProtection="1">
      <alignment/>
      <protection/>
    </xf>
    <xf numFmtId="173" fontId="10" fillId="43" borderId="0" xfId="42" applyNumberFormat="1" applyFont="1" applyFill="1" applyBorder="1" applyAlignment="1" applyProtection="1">
      <alignment/>
      <protection/>
    </xf>
    <xf numFmtId="0" fontId="10" fillId="43" borderId="0" xfId="0" applyFont="1" applyFill="1" applyBorder="1" applyAlignment="1" applyProtection="1">
      <alignment/>
      <protection/>
    </xf>
    <xf numFmtId="173" fontId="0" fillId="43" borderId="0" xfId="42" applyNumberFormat="1" applyFill="1" applyBorder="1" applyAlignment="1" applyProtection="1">
      <alignment/>
      <protection/>
    </xf>
    <xf numFmtId="0" fontId="0" fillId="43" borderId="0" xfId="0" applyFill="1" applyBorder="1" applyAlignment="1" applyProtection="1">
      <alignment/>
      <protection/>
    </xf>
    <xf numFmtId="0" fontId="10" fillId="43" borderId="0" xfId="0" applyFont="1" applyFill="1" applyBorder="1" applyAlignment="1" applyProtection="1">
      <alignment horizontal="left" vertical="center" wrapText="1"/>
      <protection/>
    </xf>
    <xf numFmtId="0" fontId="10" fillId="43" borderId="0" xfId="0" applyFont="1" applyFill="1" applyBorder="1" applyAlignment="1" applyProtection="1">
      <alignment horizontal="left" vertical="center" wrapText="1"/>
      <protection/>
    </xf>
    <xf numFmtId="0" fontId="0" fillId="0" borderId="50" xfId="0" applyFill="1" applyBorder="1" applyAlignment="1" applyProtection="1">
      <alignment horizontal="center" vertical="center" wrapText="1"/>
      <protection/>
    </xf>
    <xf numFmtId="0" fontId="20" fillId="0" borderId="56" xfId="0" applyFont="1" applyFill="1" applyBorder="1" applyAlignment="1" applyProtection="1">
      <alignment/>
      <protection/>
    </xf>
    <xf numFmtId="0" fontId="0" fillId="0" borderId="108" xfId="0" applyFill="1" applyBorder="1" applyAlignment="1" applyProtection="1">
      <alignment vertical="center"/>
      <protection/>
    </xf>
    <xf numFmtId="173" fontId="0" fillId="34" borderId="56" xfId="42" applyNumberFormat="1" applyFill="1" applyBorder="1" applyAlignment="1" applyProtection="1">
      <alignment horizontal="center"/>
      <protection/>
    </xf>
    <xf numFmtId="0" fontId="32" fillId="34" borderId="0" xfId="0" applyFont="1" applyFill="1" applyBorder="1" applyAlignment="1" applyProtection="1">
      <alignment vertical="center" wrapText="1"/>
      <protection/>
    </xf>
    <xf numFmtId="173" fontId="0" fillId="34" borderId="0" xfId="42" applyNumberFormat="1" applyFill="1" applyBorder="1" applyAlignment="1" applyProtection="1">
      <alignment horizontal="center"/>
      <protection/>
    </xf>
    <xf numFmtId="0" fontId="36" fillId="34" borderId="0" xfId="0" applyFont="1" applyFill="1" applyBorder="1" applyAlignment="1" applyProtection="1">
      <alignment/>
      <protection/>
    </xf>
    <xf numFmtId="0" fontId="0" fillId="34" borderId="0" xfId="0" applyFill="1" applyBorder="1" applyAlignment="1" applyProtection="1">
      <alignment horizontal="center"/>
      <protection/>
    </xf>
    <xf numFmtId="175" fontId="11" fillId="34" borderId="0" xfId="0" applyNumberFormat="1" applyFont="1" applyFill="1" applyBorder="1" applyAlignment="1" applyProtection="1">
      <alignment horizontal="right"/>
      <protection/>
    </xf>
    <xf numFmtId="4" fontId="10" fillId="0" borderId="41" xfId="0" applyNumberFormat="1" applyFont="1" applyFill="1" applyBorder="1" applyAlignment="1" applyProtection="1">
      <alignment horizontal="right" vertical="center"/>
      <protection/>
    </xf>
    <xf numFmtId="3" fontId="10" fillId="0" borderId="47" xfId="0" applyNumberFormat="1" applyFont="1" applyFill="1" applyBorder="1" applyAlignment="1" applyProtection="1">
      <alignment/>
      <protection/>
    </xf>
    <xf numFmtId="3" fontId="10" fillId="34" borderId="47" xfId="0" applyNumberFormat="1" applyFont="1" applyFill="1" applyBorder="1" applyAlignment="1" applyProtection="1">
      <alignment/>
      <protection/>
    </xf>
    <xf numFmtId="0" fontId="10" fillId="0" borderId="41" xfId="0" applyFont="1" applyBorder="1" applyAlignment="1" applyProtection="1">
      <alignment/>
      <protection/>
    </xf>
    <xf numFmtId="0" fontId="10" fillId="34" borderId="41" xfId="0" applyFont="1" applyFill="1" applyBorder="1" applyAlignment="1" applyProtection="1">
      <alignment/>
      <protection/>
    </xf>
    <xf numFmtId="0" fontId="0" fillId="0" borderId="41" xfId="0" applyFont="1" applyBorder="1" applyAlignment="1" applyProtection="1">
      <alignment/>
      <protection/>
    </xf>
    <xf numFmtId="0" fontId="0" fillId="34" borderId="41" xfId="0" applyFont="1" applyFill="1" applyBorder="1" applyAlignment="1" applyProtection="1">
      <alignment/>
      <protection/>
    </xf>
    <xf numFmtId="0" fontId="10" fillId="0" borderId="42" xfId="0" applyFont="1" applyFill="1" applyBorder="1" applyAlignment="1" applyProtection="1">
      <alignment vertical="center"/>
      <protection/>
    </xf>
    <xf numFmtId="0" fontId="0" fillId="0" borderId="44" xfId="0" applyFont="1" applyFill="1" applyBorder="1" applyAlignment="1" applyProtection="1">
      <alignment/>
      <protection/>
    </xf>
    <xf numFmtId="0" fontId="0" fillId="0" borderId="60" xfId="0" applyFont="1" applyBorder="1" applyAlignment="1" applyProtection="1">
      <alignment/>
      <protection/>
    </xf>
    <xf numFmtId="0" fontId="0" fillId="0" borderId="56" xfId="0" applyFont="1" applyBorder="1" applyAlignment="1" applyProtection="1">
      <alignment/>
      <protection/>
    </xf>
    <xf numFmtId="0" fontId="11" fillId="0" borderId="10" xfId="0" applyFont="1" applyFill="1" applyBorder="1" applyAlignment="1" applyProtection="1">
      <alignment horizontal="center" vertical="center"/>
      <protection locked="0"/>
    </xf>
    <xf numFmtId="0" fontId="10" fillId="34" borderId="10" xfId="0" applyNumberFormat="1" applyFont="1" applyFill="1" applyBorder="1" applyAlignment="1" applyProtection="1">
      <alignment horizontal="center" vertical="center" wrapText="1"/>
      <protection locked="0"/>
    </xf>
    <xf numFmtId="0" fontId="10" fillId="34" borderId="129" xfId="0" applyNumberFormat="1" applyFont="1" applyFill="1" applyBorder="1" applyAlignment="1" applyProtection="1">
      <alignment horizontal="center" vertical="center" wrapText="1"/>
      <protection locked="0"/>
    </xf>
    <xf numFmtId="0" fontId="10" fillId="34" borderId="37" xfId="0" applyNumberFormat="1" applyFont="1" applyFill="1" applyBorder="1" applyAlignment="1" applyProtection="1">
      <alignment horizontal="center" vertical="center" wrapText="1"/>
      <protection locked="0"/>
    </xf>
    <xf numFmtId="0" fontId="10" fillId="43" borderId="10" xfId="0" applyNumberFormat="1"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horizontal="center" vertical="center" wrapText="1"/>
      <protection locked="0"/>
    </xf>
    <xf numFmtId="0" fontId="0" fillId="0" borderId="0" xfId="0" applyFill="1" applyAlignment="1" applyProtection="1">
      <alignment horizontal="center"/>
      <protection/>
    </xf>
    <xf numFmtId="0" fontId="18" fillId="34" borderId="0" xfId="0" applyFont="1" applyFill="1" applyBorder="1" applyAlignment="1" applyProtection="1">
      <alignment wrapText="1"/>
      <protection/>
    </xf>
    <xf numFmtId="0" fontId="0" fillId="34" borderId="0" xfId="0" applyFill="1" applyBorder="1" applyAlignment="1" applyProtection="1">
      <alignment vertical="top"/>
      <protection/>
    </xf>
    <xf numFmtId="174" fontId="10" fillId="43" borderId="10" xfId="0" applyNumberFormat="1" applyFont="1" applyFill="1" applyBorder="1" applyAlignment="1" applyProtection="1">
      <alignment horizontal="left" vertical="center" indent="1"/>
      <protection locked="0"/>
    </xf>
    <xf numFmtId="174" fontId="10" fillId="43" borderId="13" xfId="0" applyNumberFormat="1" applyFont="1" applyFill="1" applyBorder="1" applyAlignment="1" applyProtection="1">
      <alignment horizontal="left" vertical="center" indent="1"/>
      <protection locked="0"/>
    </xf>
    <xf numFmtId="180" fontId="0" fillId="34" borderId="78"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81" fontId="10" fillId="0" borderId="10" xfId="71" applyNumberFormat="1" applyFont="1" applyFill="1" applyBorder="1" applyAlignment="1" applyProtection="1">
      <alignment horizontal="center" vertical="center" wrapText="1"/>
      <protection locked="0"/>
    </xf>
    <xf numFmtId="174" fontId="10" fillId="0" borderId="25" xfId="0" applyNumberFormat="1" applyFont="1" applyFill="1" applyBorder="1" applyAlignment="1" applyProtection="1">
      <alignment horizontal="left" vertical="center" indent="1"/>
      <protection locked="0"/>
    </xf>
    <xf numFmtId="0" fontId="11" fillId="36" borderId="99" xfId="0" applyFont="1" applyFill="1" applyBorder="1" applyAlignment="1" applyProtection="1">
      <alignment horizontal="center" vertical="center" wrapText="1"/>
      <protection/>
    </xf>
    <xf numFmtId="0" fontId="10" fillId="0" borderId="32" xfId="0" applyFont="1" applyFill="1" applyBorder="1" applyAlignment="1" applyProtection="1">
      <alignment horizontal="left" vertical="center" wrapText="1" indent="1"/>
      <protection locked="0"/>
    </xf>
    <xf numFmtId="0" fontId="10" fillId="0" borderId="36" xfId="0" applyFont="1" applyFill="1" applyBorder="1" applyAlignment="1" applyProtection="1">
      <alignment horizontal="left" vertical="center" wrapText="1" indent="1"/>
      <protection locked="0"/>
    </xf>
    <xf numFmtId="3" fontId="10" fillId="34" borderId="10" xfId="0" applyNumberFormat="1" applyFont="1" applyFill="1" applyBorder="1" applyAlignment="1" applyProtection="1">
      <alignment horizontal="center" vertical="center" wrapText="1"/>
      <protection locked="0"/>
    </xf>
    <xf numFmtId="0" fontId="10" fillId="0" borderId="159" xfId="0" applyFont="1" applyFill="1" applyBorder="1" applyAlignment="1" applyProtection="1">
      <alignment horizontal="center" vertical="center" wrapText="1"/>
      <protection locked="0"/>
    </xf>
    <xf numFmtId="0" fontId="8" fillId="35" borderId="100" xfId="0" applyFont="1" applyFill="1" applyBorder="1" applyAlignment="1" applyProtection="1">
      <alignment vertical="center"/>
      <protection/>
    </xf>
    <xf numFmtId="181" fontId="10" fillId="46" borderId="37" xfId="0" applyNumberFormat="1" applyFont="1" applyFill="1" applyBorder="1" applyAlignment="1" applyProtection="1">
      <alignment horizontal="center" vertical="center" wrapText="1"/>
      <protection/>
    </xf>
    <xf numFmtId="0" fontId="11" fillId="36" borderId="94"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locked="0"/>
    </xf>
    <xf numFmtId="0" fontId="10" fillId="0" borderId="160" xfId="0" applyFont="1" applyFill="1" applyBorder="1" applyAlignment="1" applyProtection="1">
      <alignment horizontal="left" vertical="center" wrapText="1" indent="1"/>
      <protection locked="0"/>
    </xf>
    <xf numFmtId="0" fontId="11" fillId="36" borderId="24" xfId="0" applyFont="1" applyFill="1" applyBorder="1" applyAlignment="1" applyProtection="1">
      <alignment horizontal="center" vertical="center" wrapText="1"/>
      <protection/>
    </xf>
    <xf numFmtId="0" fontId="10" fillId="35" borderId="21" xfId="0" applyNumberFormat="1" applyFont="1" applyFill="1" applyBorder="1" applyAlignment="1" applyProtection="1">
      <alignment horizontal="center" vertical="center" wrapText="1"/>
      <protection/>
    </xf>
    <xf numFmtId="0" fontId="10" fillId="35" borderId="13" xfId="0" applyNumberFormat="1" applyFont="1" applyFill="1" applyBorder="1" applyAlignment="1" applyProtection="1">
      <alignment horizontal="center" vertical="center" wrapText="1"/>
      <protection/>
    </xf>
    <xf numFmtId="0" fontId="10" fillId="35" borderId="161" xfId="0" applyNumberFormat="1" applyFont="1" applyFill="1" applyBorder="1" applyAlignment="1" applyProtection="1">
      <alignment horizontal="center" vertical="center" wrapText="1"/>
      <protection/>
    </xf>
    <xf numFmtId="3" fontId="10" fillId="37" borderId="21" xfId="0" applyNumberFormat="1" applyFont="1" applyFill="1" applyBorder="1" applyAlignment="1" applyProtection="1">
      <alignment horizontal="left" vertical="center"/>
      <protection/>
    </xf>
    <xf numFmtId="3" fontId="10" fillId="34" borderId="161" xfId="0" applyNumberFormat="1" applyFont="1" applyFill="1" applyBorder="1" applyAlignment="1" applyProtection="1">
      <alignment horizontal="center" vertical="center" wrapText="1"/>
      <protection locked="0"/>
    </xf>
    <xf numFmtId="3" fontId="10" fillId="34" borderId="105" xfId="0" applyNumberFormat="1" applyFont="1" applyFill="1" applyBorder="1" applyAlignment="1" applyProtection="1">
      <alignment horizontal="center" vertical="center" wrapText="1"/>
      <protection locked="0"/>
    </xf>
    <xf numFmtId="0" fontId="10" fillId="34" borderId="20" xfId="0" applyFont="1" applyFill="1" applyBorder="1" applyAlignment="1" applyProtection="1">
      <alignment horizontal="left" vertical="center"/>
      <protection/>
    </xf>
    <xf numFmtId="0" fontId="10" fillId="34" borderId="126" xfId="0" applyFont="1" applyFill="1" applyBorder="1" applyAlignment="1" applyProtection="1">
      <alignment horizontal="left" vertical="center" indent="1"/>
      <protection/>
    </xf>
    <xf numFmtId="3" fontId="11" fillId="37" borderId="21" xfId="0" applyNumberFormat="1" applyFont="1" applyFill="1" applyBorder="1" applyAlignment="1" applyProtection="1">
      <alignment horizontal="center" vertical="center" wrapText="1"/>
      <protection/>
    </xf>
    <xf numFmtId="3" fontId="10" fillId="34" borderId="13" xfId="0" applyNumberFormat="1" applyFont="1" applyFill="1" applyBorder="1" applyAlignment="1" applyProtection="1">
      <alignment horizontal="center" vertical="center" wrapText="1"/>
      <protection locked="0"/>
    </xf>
    <xf numFmtId="3" fontId="10" fillId="34" borderId="10" xfId="0" applyNumberFormat="1" applyFont="1" applyFill="1" applyBorder="1" applyAlignment="1" applyProtection="1">
      <alignment horizontal="center" vertical="center"/>
      <protection locked="0"/>
    </xf>
    <xf numFmtId="3" fontId="10" fillId="35" borderId="101" xfId="0" applyNumberFormat="1" applyFont="1" applyFill="1" applyBorder="1" applyAlignment="1" applyProtection="1">
      <alignment horizontal="center" vertical="center"/>
      <protection/>
    </xf>
    <xf numFmtId="3" fontId="10" fillId="34" borderId="102" xfId="0" applyNumberFormat="1" applyFont="1" applyFill="1" applyBorder="1" applyAlignment="1" applyProtection="1">
      <alignment horizontal="center" vertical="center"/>
      <protection locked="0"/>
    </xf>
    <xf numFmtId="3" fontId="10" fillId="34" borderId="103" xfId="0" applyNumberFormat="1" applyFont="1" applyFill="1" applyBorder="1" applyAlignment="1" applyProtection="1">
      <alignment horizontal="center" vertical="center"/>
      <protection locked="0"/>
    </xf>
    <xf numFmtId="3" fontId="10" fillId="35" borderId="158" xfId="0" applyNumberFormat="1" applyFont="1" applyFill="1" applyBorder="1" applyAlignment="1" applyProtection="1">
      <alignment horizontal="center" vertical="center"/>
      <protection/>
    </xf>
    <xf numFmtId="0" fontId="10" fillId="0" borderId="105" xfId="0" applyFont="1" applyFill="1" applyBorder="1" applyAlignment="1" applyProtection="1">
      <alignment horizontal="left" vertical="center" wrapText="1"/>
      <protection locked="0"/>
    </xf>
    <xf numFmtId="0" fontId="10" fillId="34" borderId="10" xfId="64" applyNumberFormat="1" applyFont="1" applyFill="1" applyBorder="1" applyAlignment="1" applyProtection="1">
      <alignment horizontal="left" vertical="center" wrapText="1"/>
      <protection locked="0"/>
    </xf>
    <xf numFmtId="0" fontId="10" fillId="34" borderId="25" xfId="64" applyNumberFormat="1" applyFont="1" applyFill="1" applyBorder="1" applyAlignment="1" applyProtection="1">
      <alignment horizontal="left" vertical="center" wrapText="1"/>
      <protection locked="0"/>
    </xf>
    <xf numFmtId="0" fontId="0" fillId="34" borderId="0" xfId="64" applyNumberFormat="1" applyFill="1" applyProtection="1">
      <alignment/>
      <protection/>
    </xf>
    <xf numFmtId="0" fontId="10" fillId="34" borderId="0" xfId="64" applyNumberFormat="1" applyFont="1" applyFill="1" applyBorder="1" applyAlignment="1" applyProtection="1">
      <alignment horizontal="left" vertical="center" wrapText="1"/>
      <protection locked="0"/>
    </xf>
    <xf numFmtId="0" fontId="10" fillId="0" borderId="0" xfId="64" applyNumberFormat="1" applyFont="1" applyProtection="1">
      <alignment/>
      <protection/>
    </xf>
    <xf numFmtId="0" fontId="9" fillId="33" borderId="0" xfId="64" applyNumberFormat="1" applyFont="1" applyFill="1" applyBorder="1" applyAlignment="1" applyProtection="1">
      <alignment horizontal="center"/>
      <protection/>
    </xf>
    <xf numFmtId="0" fontId="10" fillId="34" borderId="0" xfId="64" applyNumberFormat="1" applyFont="1" applyFill="1" applyProtection="1">
      <alignment/>
      <protection/>
    </xf>
    <xf numFmtId="0" fontId="10" fillId="34" borderId="0" xfId="64" applyNumberFormat="1" applyFont="1" applyFill="1" applyBorder="1" applyAlignment="1" applyProtection="1">
      <alignment horizontal="left"/>
      <protection/>
    </xf>
    <xf numFmtId="0" fontId="10" fillId="34" borderId="0" xfId="64" applyNumberFormat="1" applyFont="1" applyFill="1" applyBorder="1" applyAlignment="1" applyProtection="1">
      <alignment/>
      <protection/>
    </xf>
    <xf numFmtId="172" fontId="10" fillId="34" borderId="10" xfId="42" applyFont="1" applyFill="1" applyBorder="1" applyAlignment="1" applyProtection="1">
      <alignment horizontal="right" vertical="center" wrapText="1"/>
      <protection locked="0"/>
    </xf>
    <xf numFmtId="183" fontId="10" fillId="34" borderId="10" xfId="42" applyNumberFormat="1" applyFont="1" applyFill="1" applyBorder="1" applyAlignment="1" applyProtection="1">
      <alignment horizontal="right" vertical="center" wrapText="1"/>
      <protection locked="0"/>
    </xf>
    <xf numFmtId="183" fontId="10" fillId="34" borderId="10" xfId="42" applyNumberFormat="1" applyFont="1" applyFill="1" applyBorder="1" applyAlignment="1" applyProtection="1">
      <alignment vertical="center" wrapText="1"/>
      <protection locked="0"/>
    </xf>
    <xf numFmtId="182" fontId="10" fillId="34" borderId="10" xfId="42" applyNumberFormat="1" applyFont="1" applyFill="1" applyBorder="1" applyAlignment="1" applyProtection="1">
      <alignment vertical="center" wrapText="1"/>
      <protection locked="0"/>
    </xf>
    <xf numFmtId="184" fontId="10" fillId="34" borderId="10" xfId="64" applyNumberFormat="1" applyFont="1" applyFill="1" applyBorder="1" applyAlignment="1" applyProtection="1">
      <alignment horizontal="left" vertical="center" wrapText="1"/>
      <protection locked="0"/>
    </xf>
    <xf numFmtId="185" fontId="10" fillId="34" borderId="10" xfId="64" applyNumberFormat="1" applyFont="1" applyFill="1" applyBorder="1" applyAlignment="1" applyProtection="1">
      <alignment horizontal="left" vertical="center" wrapText="1"/>
      <protection locked="0"/>
    </xf>
    <xf numFmtId="4" fontId="10" fillId="34" borderId="10" xfId="64" applyNumberFormat="1" applyFont="1" applyFill="1" applyBorder="1" applyAlignment="1" applyProtection="1">
      <alignment horizontal="right" vertical="center" wrapText="1"/>
      <protection locked="0"/>
    </xf>
    <xf numFmtId="184" fontId="10" fillId="34" borderId="10" xfId="64" applyNumberFormat="1" applyFont="1" applyFill="1" applyBorder="1" applyAlignment="1" applyProtection="1">
      <alignment horizontal="right" vertical="center" wrapText="1"/>
      <protection locked="0"/>
    </xf>
    <xf numFmtId="0" fontId="0" fillId="34" borderId="57" xfId="0" applyFont="1" applyFill="1" applyBorder="1" applyAlignment="1" applyProtection="1">
      <alignment/>
      <protection/>
    </xf>
    <xf numFmtId="4" fontId="10" fillId="35" borderId="10" xfId="0" applyNumberFormat="1" applyFont="1" applyFill="1" applyBorder="1" applyAlignment="1" applyProtection="1">
      <alignment horizontal="center"/>
      <protection/>
    </xf>
    <xf numFmtId="4" fontId="10" fillId="34" borderId="0" xfId="0" applyNumberFormat="1" applyFont="1" applyFill="1" applyBorder="1" applyAlignment="1" applyProtection="1">
      <alignment/>
      <protection/>
    </xf>
    <xf numFmtId="4" fontId="10" fillId="34" borderId="0" xfId="0" applyNumberFormat="1" applyFont="1" applyFill="1" applyBorder="1" applyAlignment="1" applyProtection="1">
      <alignment horizontal="center"/>
      <protection/>
    </xf>
    <xf numFmtId="187" fontId="10" fillId="0" borderId="84" xfId="71" applyNumberFormat="1" applyFont="1" applyFill="1" applyBorder="1" applyAlignment="1" applyProtection="1">
      <alignment horizontal="center" vertical="center" wrapText="1"/>
      <protection locked="0"/>
    </xf>
    <xf numFmtId="43" fontId="10" fillId="43" borderId="37" xfId="0" applyNumberFormat="1" applyFont="1" applyFill="1" applyBorder="1" applyAlignment="1" applyProtection="1">
      <alignment horizontal="center" vertical="center" wrapText="1"/>
      <protection locked="0"/>
    </xf>
    <xf numFmtId="43" fontId="10" fillId="43" borderId="10" xfId="0" applyNumberFormat="1" applyFont="1" applyFill="1" applyBorder="1" applyAlignment="1" applyProtection="1">
      <alignment horizontal="center" vertical="center" wrapText="1"/>
      <protection locked="0"/>
    </xf>
    <xf numFmtId="43" fontId="10" fillId="46" borderId="10" xfId="0" applyNumberFormat="1" applyFont="1" applyFill="1" applyBorder="1" applyAlignment="1" applyProtection="1">
      <alignment horizontal="center" vertical="center" wrapText="1"/>
      <protection/>
    </xf>
    <xf numFmtId="43" fontId="10" fillId="35" borderId="10" xfId="0" applyNumberFormat="1" applyFont="1" applyFill="1" applyBorder="1" applyAlignment="1" applyProtection="1">
      <alignment horizontal="center" vertical="center" wrapText="1"/>
      <protection/>
    </xf>
    <xf numFmtId="43" fontId="10" fillId="35" borderId="37" xfId="0" applyNumberFormat="1" applyFont="1" applyFill="1" applyBorder="1" applyAlignment="1" applyProtection="1">
      <alignment horizontal="center" vertical="center" wrapText="1"/>
      <protection/>
    </xf>
    <xf numFmtId="43" fontId="10" fillId="0" borderId="22" xfId="0" applyNumberFormat="1" applyFont="1" applyFill="1" applyBorder="1" applyAlignment="1" applyProtection="1">
      <alignment horizontal="center" vertical="center" wrapText="1"/>
      <protection locked="0"/>
    </xf>
    <xf numFmtId="43" fontId="10" fillId="0" borderId="10" xfId="0" applyNumberFormat="1" applyFont="1" applyFill="1" applyBorder="1" applyAlignment="1" applyProtection="1">
      <alignment horizontal="center" vertical="center"/>
      <protection locked="0"/>
    </xf>
    <xf numFmtId="9" fontId="10" fillId="0" borderId="22" xfId="71" applyFont="1" applyFill="1" applyBorder="1" applyAlignment="1" applyProtection="1">
      <alignment horizontal="center" vertical="center"/>
      <protection locked="0"/>
    </xf>
    <xf numFmtId="9" fontId="10" fillId="0" borderId="32" xfId="71" applyFont="1" applyFill="1" applyBorder="1" applyAlignment="1" applyProtection="1">
      <alignment horizontal="center" vertical="center"/>
      <protection locked="0"/>
    </xf>
    <xf numFmtId="9" fontId="10" fillId="34" borderId="129" xfId="71" applyFont="1" applyFill="1" applyBorder="1" applyAlignment="1" applyProtection="1">
      <alignment horizontal="center" vertical="center" wrapText="1"/>
      <protection locked="0"/>
    </xf>
    <xf numFmtId="9" fontId="10" fillId="34" borderId="37" xfId="71" applyFont="1" applyFill="1" applyBorder="1" applyAlignment="1" applyProtection="1">
      <alignment horizontal="center" vertical="center" wrapText="1"/>
      <protection locked="0"/>
    </xf>
    <xf numFmtId="9" fontId="10" fillId="34" borderId="10" xfId="71" applyFont="1" applyFill="1" applyBorder="1" applyAlignment="1" applyProtection="1">
      <alignment horizontal="center" vertical="center" wrapText="1"/>
      <protection locked="0"/>
    </xf>
    <xf numFmtId="43" fontId="10" fillId="46" borderId="84" xfId="0" applyNumberFormat="1" applyFont="1" applyFill="1" applyBorder="1" applyAlignment="1" applyProtection="1">
      <alignment horizontal="left" vertical="center"/>
      <protection/>
    </xf>
    <xf numFmtId="43" fontId="10" fillId="40" borderId="84" xfId="0" applyNumberFormat="1" applyFont="1" applyFill="1" applyBorder="1" applyAlignment="1" applyProtection="1">
      <alignment/>
      <protection locked="0"/>
    </xf>
    <xf numFmtId="43" fontId="10" fillId="40" borderId="10" xfId="0" applyNumberFormat="1" applyFont="1" applyFill="1" applyBorder="1" applyAlignment="1" applyProtection="1">
      <alignment/>
      <protection locked="0"/>
    </xf>
    <xf numFmtId="0" fontId="0" fillId="34" borderId="0" xfId="0" applyFont="1" applyFill="1" applyAlignment="1" applyProtection="1">
      <alignment vertical="center"/>
      <protection locked="0"/>
    </xf>
    <xf numFmtId="0" fontId="10" fillId="34" borderId="0" xfId="0" applyFont="1" applyFill="1" applyBorder="1" applyAlignment="1" applyProtection="1">
      <alignment horizontal="left" wrapText="1" indent="1"/>
      <protection locked="0"/>
    </xf>
    <xf numFmtId="43" fontId="10" fillId="0" borderId="10" xfId="71" applyNumberFormat="1" applyFont="1" applyFill="1" applyBorder="1" applyAlignment="1" applyProtection="1">
      <alignment horizontal="center" vertical="center" wrapText="1"/>
      <protection locked="0"/>
    </xf>
    <xf numFmtId="43" fontId="10" fillId="0" borderId="15" xfId="0" applyNumberFormat="1" applyFont="1" applyFill="1" applyBorder="1" applyAlignment="1" applyProtection="1">
      <alignment horizontal="center" vertical="center"/>
      <protection locked="0"/>
    </xf>
    <xf numFmtId="0" fontId="10" fillId="0" borderId="79" xfId="0" applyFont="1" applyFill="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8" borderId="15" xfId="0" applyFont="1" applyFill="1" applyBorder="1" applyAlignment="1" applyProtection="1">
      <alignment horizontal="left" vertical="center" wrapText="1"/>
      <protection/>
    </xf>
    <xf numFmtId="0" fontId="11" fillId="48" borderId="109" xfId="0" applyFont="1" applyFill="1" applyBorder="1" applyAlignment="1" applyProtection="1">
      <alignment horizontal="left" vertical="center" wrapText="1"/>
      <protection locked="0"/>
    </xf>
    <xf numFmtId="0" fontId="10" fillId="48" borderId="36" xfId="0" applyFont="1" applyFill="1" applyBorder="1" applyAlignment="1" applyProtection="1">
      <alignment horizontal="left" vertical="center" wrapText="1"/>
      <protection locked="0"/>
    </xf>
    <xf numFmtId="0" fontId="10" fillId="48" borderId="34" xfId="0" applyFont="1" applyFill="1" applyBorder="1" applyAlignment="1" applyProtection="1">
      <alignment horizontal="left" vertical="center" wrapText="1"/>
      <protection locked="0"/>
    </xf>
    <xf numFmtId="0" fontId="11" fillId="48" borderId="32" xfId="0" applyFont="1" applyFill="1" applyBorder="1" applyAlignment="1" applyProtection="1">
      <alignment horizontal="left" vertical="center" wrapText="1"/>
      <protection locked="0"/>
    </xf>
    <xf numFmtId="0" fontId="11" fillId="48" borderId="36" xfId="0" applyFont="1" applyFill="1" applyBorder="1" applyAlignment="1" applyProtection="1">
      <alignment horizontal="left" vertical="center" wrapText="1"/>
      <protection locked="0"/>
    </xf>
    <xf numFmtId="0" fontId="11" fillId="48" borderId="160" xfId="0" applyFont="1" applyFill="1" applyBorder="1" applyAlignment="1" applyProtection="1">
      <alignment horizontal="left" vertical="center" wrapText="1"/>
      <protection locked="0"/>
    </xf>
    <xf numFmtId="0" fontId="0" fillId="48" borderId="0" xfId="0" applyFill="1" applyAlignment="1" applyProtection="1">
      <alignment/>
      <protection/>
    </xf>
    <xf numFmtId="49" fontId="10" fillId="0" borderId="10" xfId="71" applyNumberFormat="1" applyFont="1" applyFill="1" applyBorder="1" applyAlignment="1" applyProtection="1">
      <alignment horizontal="center" vertical="center" wrapText="1"/>
      <protection locked="0"/>
    </xf>
    <xf numFmtId="49" fontId="10" fillId="0" borderId="22"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protection locked="0"/>
    </xf>
    <xf numFmtId="49" fontId="10" fillId="43" borderId="37"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3" fillId="34" borderId="0" xfId="0" applyFont="1" applyFill="1" applyBorder="1" applyAlignment="1" applyProtection="1">
      <alignment horizontal="left" indent="2"/>
      <protection/>
    </xf>
    <xf numFmtId="0" fontId="6" fillId="34" borderId="0" xfId="0" applyFont="1" applyFill="1" applyBorder="1" applyAlignment="1" applyProtection="1">
      <alignment horizontal="left"/>
      <protection/>
    </xf>
    <xf numFmtId="0" fontId="10" fillId="49" borderId="10" xfId="0" applyFont="1" applyFill="1" applyBorder="1" applyAlignment="1" applyProtection="1">
      <alignment horizontal="left"/>
      <protection/>
    </xf>
    <xf numFmtId="0" fontId="10" fillId="50" borderId="10" xfId="0" applyFont="1" applyFill="1" applyBorder="1" applyAlignment="1" applyProtection="1">
      <alignment horizontal="left"/>
      <protection/>
    </xf>
    <xf numFmtId="0" fontId="10" fillId="51" borderId="10" xfId="0" applyFont="1" applyFill="1" applyBorder="1" applyAlignment="1" applyProtection="1">
      <alignment horizontal="left"/>
      <protection/>
    </xf>
    <xf numFmtId="0" fontId="10" fillId="52" borderId="10" xfId="0" applyFont="1" applyFill="1" applyBorder="1" applyAlignment="1" applyProtection="1">
      <alignment horizontal="left"/>
      <protection/>
    </xf>
    <xf numFmtId="0" fontId="10" fillId="53" borderId="10" xfId="0" applyFont="1" applyFill="1" applyBorder="1" applyAlignment="1" applyProtection="1">
      <alignment horizontal="left"/>
      <protection/>
    </xf>
    <xf numFmtId="0" fontId="3" fillId="34" borderId="63" xfId="0" applyFont="1" applyFill="1" applyBorder="1" applyAlignment="1" applyProtection="1">
      <alignment horizontal="left"/>
      <protection/>
    </xf>
    <xf numFmtId="0" fontId="15" fillId="34" borderId="0" xfId="0" applyFont="1" applyFill="1" applyBorder="1" applyAlignment="1" applyProtection="1">
      <alignment horizontal="center" wrapText="1"/>
      <protection/>
    </xf>
    <xf numFmtId="0" fontId="3" fillId="34" borderId="22" xfId="0" applyFont="1" applyFill="1" applyBorder="1" applyAlignment="1" applyProtection="1">
      <alignment horizontal="left" indent="2"/>
      <protection/>
    </xf>
    <xf numFmtId="0" fontId="3" fillId="34" borderId="15" xfId="0" applyFont="1" applyFill="1" applyBorder="1" applyAlignment="1" applyProtection="1">
      <alignment horizontal="left" indent="2"/>
      <protection/>
    </xf>
    <xf numFmtId="0" fontId="10" fillId="43" borderId="0" xfId="0" applyFont="1" applyFill="1" applyBorder="1" applyAlignment="1" applyProtection="1">
      <alignment horizontal="left" indent="1"/>
      <protection/>
    </xf>
    <xf numFmtId="0" fontId="10" fillId="43" borderId="0" xfId="0" applyFont="1" applyFill="1" applyBorder="1" applyAlignment="1" applyProtection="1">
      <alignment/>
      <protection/>
    </xf>
    <xf numFmtId="174" fontId="10" fillId="43" borderId="0" xfId="0" applyNumberFormat="1" applyFont="1" applyFill="1" applyBorder="1" applyAlignment="1" applyProtection="1">
      <alignment horizontal="left"/>
      <protection/>
    </xf>
    <xf numFmtId="3" fontId="10" fillId="43" borderId="0" xfId="0" applyNumberFormat="1" applyFont="1" applyFill="1" applyBorder="1" applyAlignment="1" applyProtection="1">
      <alignment horizontal="right"/>
      <protection locked="0"/>
    </xf>
    <xf numFmtId="3" fontId="10" fillId="43" borderId="0" xfId="0" applyNumberFormat="1" applyFont="1" applyFill="1" applyBorder="1" applyAlignment="1" applyProtection="1">
      <alignment horizontal="right"/>
      <protection/>
    </xf>
    <xf numFmtId="3" fontId="10" fillId="43" borderId="0" xfId="0" applyNumberFormat="1" applyFont="1" applyFill="1" applyBorder="1" applyAlignment="1" applyProtection="1">
      <alignment horizontal="left"/>
      <protection/>
    </xf>
    <xf numFmtId="3" fontId="10" fillId="43" borderId="0" xfId="0" applyNumberFormat="1" applyFont="1" applyFill="1" applyBorder="1" applyAlignment="1" applyProtection="1">
      <alignment/>
      <protection/>
    </xf>
    <xf numFmtId="3" fontId="11" fillId="43" borderId="0" xfId="0" applyNumberFormat="1" applyFont="1" applyFill="1" applyBorder="1" applyAlignment="1" applyProtection="1">
      <alignment horizontal="right"/>
      <protection/>
    </xf>
    <xf numFmtId="0" fontId="0" fillId="43" borderId="0" xfId="0" applyFont="1" applyFill="1" applyBorder="1" applyAlignment="1" applyProtection="1">
      <alignment/>
      <protection/>
    </xf>
    <xf numFmtId="0" fontId="119" fillId="43" borderId="0" xfId="0" applyFont="1" applyFill="1" applyBorder="1" applyAlignment="1" applyProtection="1">
      <alignment horizontal="left" indent="1"/>
      <protection/>
    </xf>
    <xf numFmtId="174" fontId="10" fillId="46" borderId="64" xfId="0" applyNumberFormat="1" applyFont="1" applyFill="1" applyBorder="1" applyAlignment="1" applyProtection="1">
      <alignment horizontal="left"/>
      <protection/>
    </xf>
    <xf numFmtId="3" fontId="10" fillId="43" borderId="63" xfId="0" applyNumberFormat="1" applyFont="1" applyFill="1" applyBorder="1" applyAlignment="1" applyProtection="1">
      <alignment horizontal="right"/>
      <protection locked="0"/>
    </xf>
    <xf numFmtId="0" fontId="10" fillId="43" borderId="0" xfId="0" applyFont="1" applyFill="1" applyBorder="1" applyAlignment="1" applyProtection="1">
      <alignment/>
      <protection/>
    </xf>
    <xf numFmtId="0" fontId="10" fillId="43" borderId="0" xfId="0" applyFont="1" applyFill="1" applyAlignment="1" applyProtection="1">
      <alignment wrapText="1"/>
      <protection/>
    </xf>
    <xf numFmtId="175" fontId="10" fillId="43" borderId="0" xfId="0" applyNumberFormat="1" applyFont="1" applyFill="1" applyBorder="1" applyAlignment="1" applyProtection="1">
      <alignment horizontal="right"/>
      <protection/>
    </xf>
    <xf numFmtId="3" fontId="10" fillId="43" borderId="0" xfId="0" applyNumberFormat="1" applyFont="1" applyFill="1" applyBorder="1" applyAlignment="1" applyProtection="1">
      <alignment horizontal="right"/>
      <protection locked="0"/>
    </xf>
    <xf numFmtId="0" fontId="10" fillId="43" borderId="0" xfId="0" applyFont="1" applyFill="1" applyBorder="1" applyAlignment="1" applyProtection="1">
      <alignment horizontal="right" wrapText="1"/>
      <protection/>
    </xf>
    <xf numFmtId="3" fontId="10" fillId="43" borderId="0" xfId="0" applyNumberFormat="1" applyFont="1" applyFill="1" applyBorder="1" applyAlignment="1" applyProtection="1">
      <alignment/>
      <protection/>
    </xf>
    <xf numFmtId="174" fontId="10" fillId="43" borderId="0" xfId="0" applyNumberFormat="1" applyFont="1" applyFill="1" applyBorder="1" applyAlignment="1" applyProtection="1">
      <alignment horizontal="left"/>
      <protection/>
    </xf>
    <xf numFmtId="0" fontId="10" fillId="43" borderId="60" xfId="0" applyFont="1" applyFill="1" applyBorder="1" applyAlignment="1" applyProtection="1">
      <alignment/>
      <protection/>
    </xf>
    <xf numFmtId="0" fontId="10" fillId="43" borderId="43" xfId="0" applyFont="1" applyFill="1" applyBorder="1" applyAlignment="1" applyProtection="1">
      <alignment/>
      <protection/>
    </xf>
    <xf numFmtId="0" fontId="10" fillId="43" borderId="43" xfId="0" applyFont="1" applyFill="1" applyBorder="1" applyAlignment="1" applyProtection="1">
      <alignment/>
      <protection/>
    </xf>
    <xf numFmtId="0" fontId="10" fillId="43" borderId="0" xfId="0" applyFont="1" applyFill="1" applyBorder="1" applyAlignment="1" applyProtection="1">
      <alignment horizontal="center"/>
      <protection/>
    </xf>
    <xf numFmtId="0" fontId="10" fillId="43" borderId="110" xfId="0" applyFont="1" applyFill="1" applyBorder="1" applyAlignment="1" applyProtection="1">
      <alignment/>
      <protection/>
    </xf>
    <xf numFmtId="0" fontId="10" fillId="43" borderId="111" xfId="0" applyFont="1" applyFill="1" applyBorder="1" applyAlignment="1" applyProtection="1">
      <alignment horizontal="center"/>
      <protection/>
    </xf>
    <xf numFmtId="0" fontId="10" fillId="43" borderId="64" xfId="0" applyFont="1" applyFill="1" applyBorder="1" applyAlignment="1" applyProtection="1">
      <alignment/>
      <protection/>
    </xf>
    <xf numFmtId="0" fontId="120" fillId="34" borderId="41" xfId="0" applyFont="1" applyFill="1" applyBorder="1" applyAlignment="1" applyProtection="1">
      <alignment/>
      <protection/>
    </xf>
    <xf numFmtId="0" fontId="120" fillId="34" borderId="0" xfId="0" applyFont="1" applyFill="1" applyBorder="1" applyAlignment="1" applyProtection="1">
      <alignment/>
      <protection/>
    </xf>
    <xf numFmtId="3" fontId="11" fillId="35" borderId="10" xfId="0" applyNumberFormat="1" applyFont="1" applyFill="1" applyBorder="1" applyAlignment="1" applyProtection="1">
      <alignment horizontal="right"/>
      <protection/>
    </xf>
    <xf numFmtId="3" fontId="10" fillId="46" borderId="63" xfId="0" applyNumberFormat="1" applyFont="1" applyFill="1" applyBorder="1" applyAlignment="1" applyProtection="1">
      <alignment/>
      <protection/>
    </xf>
    <xf numFmtId="3" fontId="10" fillId="46" borderId="63" xfId="0" applyNumberFormat="1" applyFont="1" applyFill="1" applyBorder="1" applyAlignment="1" applyProtection="1">
      <alignment horizontal="right"/>
      <protection/>
    </xf>
    <xf numFmtId="0" fontId="10" fillId="43" borderId="63" xfId="0" applyFont="1" applyFill="1" applyBorder="1" applyAlignment="1" applyProtection="1">
      <alignment horizontal="center"/>
      <protection locked="0"/>
    </xf>
    <xf numFmtId="3" fontId="20" fillId="0" borderId="10" xfId="0" applyNumberFormat="1" applyFont="1" applyBorder="1" applyAlignment="1" applyProtection="1">
      <alignment horizontal="center" vertical="center"/>
      <protection/>
    </xf>
    <xf numFmtId="0" fontId="14" fillId="43" borderId="0" xfId="0" applyFont="1" applyFill="1" applyBorder="1" applyAlignment="1" applyProtection="1">
      <alignment horizontal="left"/>
      <protection/>
    </xf>
    <xf numFmtId="0" fontId="0" fillId="43" borderId="0" xfId="0" applyFont="1" applyFill="1" applyAlignment="1" applyProtection="1">
      <alignment/>
      <protection/>
    </xf>
    <xf numFmtId="0" fontId="11" fillId="43" borderId="0" xfId="0" applyNumberFormat="1" applyFont="1" applyFill="1" applyBorder="1" applyAlignment="1" applyProtection="1">
      <alignment/>
      <protection locked="0"/>
    </xf>
    <xf numFmtId="0" fontId="15" fillId="34" borderId="0" xfId="0" applyFont="1" applyFill="1" applyBorder="1" applyAlignment="1" applyProtection="1">
      <alignment horizontal="center"/>
      <protection/>
    </xf>
    <xf numFmtId="3" fontId="10" fillId="0" borderId="62" xfId="0" applyNumberFormat="1" applyFont="1" applyFill="1" applyBorder="1" applyAlignment="1" applyProtection="1">
      <alignment horizontal="center"/>
      <protection/>
    </xf>
    <xf numFmtId="3" fontId="10" fillId="0" borderId="44" xfId="0" applyNumberFormat="1" applyFont="1" applyFill="1" applyBorder="1" applyAlignment="1" applyProtection="1">
      <alignment horizontal="right"/>
      <protection locked="0"/>
    </xf>
    <xf numFmtId="3" fontId="10" fillId="35" borderId="0" xfId="0" applyNumberFormat="1" applyFont="1" applyFill="1" applyBorder="1" applyAlignment="1" applyProtection="1">
      <alignment horizontal="right"/>
      <protection/>
    </xf>
    <xf numFmtId="0" fontId="10" fillId="43" borderId="0" xfId="0" applyFont="1" applyFill="1" applyBorder="1" applyAlignment="1" applyProtection="1">
      <alignment horizontal="center"/>
      <protection locked="0"/>
    </xf>
    <xf numFmtId="0" fontId="10" fillId="43" borderId="0" xfId="0" applyFont="1" applyFill="1" applyBorder="1" applyAlignment="1" applyProtection="1">
      <alignment wrapText="1"/>
      <protection/>
    </xf>
    <xf numFmtId="0" fontId="10" fillId="34" borderId="0" xfId="0" applyFont="1" applyFill="1" applyAlignment="1" applyProtection="1">
      <alignment vertical="center"/>
      <protection/>
    </xf>
    <xf numFmtId="173" fontId="10" fillId="34" borderId="0" xfId="42" applyNumberFormat="1" applyFont="1" applyFill="1" applyAlignment="1" applyProtection="1">
      <alignment horizontal="left" vertical="center"/>
      <protection/>
    </xf>
    <xf numFmtId="0" fontId="10" fillId="0" borderId="43" xfId="0" applyFont="1" applyFill="1" applyBorder="1" applyAlignment="1" applyProtection="1">
      <alignment horizontal="left" vertical="center" indent="1"/>
      <protection/>
    </xf>
    <xf numFmtId="0" fontId="17" fillId="43" borderId="0" xfId="0" applyFont="1" applyFill="1" applyBorder="1" applyAlignment="1" applyProtection="1" quotePrefix="1">
      <alignment/>
      <protection/>
    </xf>
    <xf numFmtId="0" fontId="10" fillId="0" borderId="57" xfId="0" applyFont="1" applyFill="1" applyBorder="1" applyAlignment="1" applyProtection="1">
      <alignment horizontal="left" vertical="center" wrapText="1"/>
      <protection/>
    </xf>
    <xf numFmtId="0" fontId="9" fillId="43" borderId="0" xfId="0" applyFont="1" applyFill="1" applyBorder="1" applyAlignment="1" applyProtection="1">
      <alignment horizontal="left"/>
      <protection/>
    </xf>
    <xf numFmtId="0" fontId="121" fillId="34" borderId="0" xfId="0" applyFont="1" applyFill="1" applyBorder="1" applyAlignment="1" applyProtection="1">
      <alignment/>
      <protection/>
    </xf>
    <xf numFmtId="0" fontId="15" fillId="34" borderId="10" xfId="0" applyFont="1" applyFill="1" applyBorder="1" applyAlignment="1" applyProtection="1">
      <alignment horizontal="center" wrapText="1"/>
      <protection locked="0"/>
    </xf>
    <xf numFmtId="0" fontId="10" fillId="34" borderId="0" xfId="0" applyFont="1" applyFill="1" applyBorder="1" applyAlignment="1" applyProtection="1">
      <alignment horizontal="center" wrapText="1"/>
      <protection/>
    </xf>
    <xf numFmtId="0" fontId="11" fillId="34" borderId="0" xfId="0" applyFont="1" applyFill="1" applyBorder="1" applyAlignment="1" applyProtection="1">
      <alignment vertical="center"/>
      <protection/>
    </xf>
    <xf numFmtId="0" fontId="11" fillId="34" borderId="0" xfId="0" applyFont="1" applyFill="1" applyBorder="1" applyAlignment="1" applyProtection="1">
      <alignment/>
      <protection/>
    </xf>
    <xf numFmtId="0" fontId="10" fillId="34" borderId="0" xfId="0" applyFont="1" applyFill="1" applyBorder="1" applyAlignment="1" applyProtection="1">
      <alignment horizontal="left"/>
      <protection/>
    </xf>
    <xf numFmtId="0" fontId="5" fillId="0" borderId="41" xfId="0" applyFont="1" applyFill="1" applyBorder="1" applyAlignment="1" applyProtection="1">
      <alignment horizontal="left"/>
      <protection/>
    </xf>
    <xf numFmtId="0" fontId="5" fillId="0" borderId="56" xfId="0" applyFont="1" applyFill="1" applyBorder="1" applyAlignment="1" applyProtection="1">
      <alignment horizontal="left"/>
      <protection/>
    </xf>
    <xf numFmtId="0" fontId="0" fillId="34" borderId="50" xfId="0" applyFill="1" applyBorder="1" applyAlignment="1" applyProtection="1">
      <alignment/>
      <protection/>
    </xf>
    <xf numFmtId="0" fontId="10" fillId="34" borderId="108" xfId="0" applyFont="1" applyFill="1" applyBorder="1" applyAlignment="1" applyProtection="1">
      <alignment horizontal="left" vertical="center" wrapText="1" indent="1"/>
      <protection/>
    </xf>
    <xf numFmtId="0" fontId="69" fillId="43" borderId="0" xfId="0" applyFont="1" applyFill="1" applyBorder="1" applyAlignment="1" applyProtection="1">
      <alignment horizontal="left"/>
      <protection/>
    </xf>
    <xf numFmtId="0" fontId="25" fillId="43" borderId="0" xfId="0" applyFont="1" applyFill="1" applyBorder="1" applyAlignment="1" applyProtection="1">
      <alignment horizontal="left"/>
      <protection/>
    </xf>
    <xf numFmtId="0" fontId="0" fillId="0" borderId="41" xfId="0" applyBorder="1" applyAlignment="1" applyProtection="1">
      <alignment vertical="center"/>
      <protection/>
    </xf>
    <xf numFmtId="0" fontId="3" fillId="0" borderId="56" xfId="0" applyFont="1" applyBorder="1" applyAlignment="1" applyProtection="1">
      <alignment/>
      <protection/>
    </xf>
    <xf numFmtId="0" fontId="9" fillId="0" borderId="50" xfId="0" applyFont="1" applyFill="1" applyBorder="1" applyAlignment="1" applyProtection="1">
      <alignment horizontal="center"/>
      <protection/>
    </xf>
    <xf numFmtId="3" fontId="11" fillId="0" borderId="162" xfId="0" applyNumberFormat="1" applyFont="1" applyFill="1" applyBorder="1" applyAlignment="1" applyProtection="1">
      <alignment horizontal="center"/>
      <protection locked="0"/>
    </xf>
    <xf numFmtId="3" fontId="11" fillId="0" borderId="41" xfId="0" applyNumberFormat="1" applyFont="1" applyFill="1" applyBorder="1" applyAlignment="1" applyProtection="1">
      <alignment vertical="top"/>
      <protection/>
    </xf>
    <xf numFmtId="3" fontId="10" fillId="0" borderId="50" xfId="0" applyNumberFormat="1" applyFont="1" applyBorder="1" applyAlignment="1" applyProtection="1">
      <alignment/>
      <protection/>
    </xf>
    <xf numFmtId="0" fontId="10" fillId="0" borderId="56" xfId="0" applyFont="1" applyBorder="1" applyAlignment="1" applyProtection="1">
      <alignment/>
      <protection/>
    </xf>
    <xf numFmtId="0" fontId="11" fillId="0" borderId="42" xfId="0" applyFont="1" applyFill="1" applyBorder="1" applyAlignment="1" applyProtection="1">
      <alignment vertical="top"/>
      <protection/>
    </xf>
    <xf numFmtId="0" fontId="11" fillId="0" borderId="54" xfId="0" applyFont="1" applyFill="1" applyBorder="1" applyAlignment="1" applyProtection="1">
      <alignment horizontal="center" vertical="top"/>
      <protection/>
    </xf>
    <xf numFmtId="0" fontId="0" fillId="0" borderId="55" xfId="0" applyBorder="1" applyAlignment="1" applyProtection="1">
      <alignment/>
      <protection/>
    </xf>
    <xf numFmtId="0" fontId="0" fillId="0" borderId="77" xfId="0" applyBorder="1" applyAlignment="1" applyProtection="1">
      <alignment/>
      <protection/>
    </xf>
    <xf numFmtId="0" fontId="0" fillId="0" borderId="108" xfId="0" applyBorder="1" applyAlignment="1" applyProtection="1">
      <alignment/>
      <protection/>
    </xf>
    <xf numFmtId="0" fontId="14" fillId="34" borderId="55" xfId="0" applyFont="1" applyFill="1" applyBorder="1" applyAlignment="1" applyProtection="1">
      <alignment horizontal="left"/>
      <protection/>
    </xf>
    <xf numFmtId="0" fontId="14" fillId="34" borderId="108" xfId="0" applyFont="1" applyFill="1" applyBorder="1" applyAlignment="1" applyProtection="1">
      <alignment horizontal="left"/>
      <protection/>
    </xf>
    <xf numFmtId="0" fontId="3" fillId="34" borderId="42" xfId="0" applyFont="1" applyFill="1" applyBorder="1" applyAlignment="1" applyProtection="1">
      <alignment/>
      <protection/>
    </xf>
    <xf numFmtId="173" fontId="3" fillId="34" borderId="42" xfId="42" applyNumberFormat="1" applyFont="1" applyFill="1" applyBorder="1" applyAlignment="1" applyProtection="1">
      <alignment/>
      <protection/>
    </xf>
    <xf numFmtId="0" fontId="0" fillId="34" borderId="56" xfId="0" applyFill="1" applyBorder="1" applyAlignment="1" applyProtection="1">
      <alignment horizontal="center"/>
      <protection/>
    </xf>
    <xf numFmtId="0" fontId="14" fillId="0" borderId="54" xfId="0" applyFont="1" applyFill="1" applyBorder="1" applyAlignment="1" applyProtection="1">
      <alignment horizontal="left"/>
      <protection/>
    </xf>
    <xf numFmtId="0" fontId="14" fillId="0" borderId="50" xfId="0" applyFont="1" applyFill="1" applyBorder="1" applyAlignment="1" applyProtection="1">
      <alignment horizontal="center"/>
      <protection/>
    </xf>
    <xf numFmtId="9" fontId="120" fillId="46" borderId="10" xfId="71" applyFont="1" applyFill="1" applyBorder="1" applyAlignment="1" applyProtection="1">
      <alignment/>
      <protection/>
    </xf>
    <xf numFmtId="1" fontId="0" fillId="46" borderId="10" xfId="71" applyNumberFormat="1" applyFont="1" applyFill="1" applyBorder="1" applyAlignment="1" applyProtection="1">
      <alignment/>
      <protection/>
    </xf>
    <xf numFmtId="0" fontId="15" fillId="34" borderId="10" xfId="0" applyFont="1" applyFill="1" applyBorder="1" applyAlignment="1" applyProtection="1">
      <alignment horizontal="center"/>
      <protection locked="0"/>
    </xf>
    <xf numFmtId="1" fontId="10" fillId="34" borderId="10" xfId="0" applyNumberFormat="1" applyFont="1" applyFill="1" applyBorder="1" applyAlignment="1" applyProtection="1">
      <alignment horizontal="center"/>
      <protection locked="0"/>
    </xf>
    <xf numFmtId="0" fontId="25" fillId="46" borderId="0" xfId="0" applyFont="1" applyFill="1" applyBorder="1" applyAlignment="1" applyProtection="1">
      <alignment horizontal="left"/>
      <protection/>
    </xf>
    <xf numFmtId="0" fontId="39" fillId="43" borderId="0" xfId="0" applyFont="1" applyFill="1" applyBorder="1" applyAlignment="1" applyProtection="1">
      <alignment horizontal="left"/>
      <protection/>
    </xf>
    <xf numFmtId="0" fontId="10" fillId="43" borderId="0" xfId="0" applyFont="1" applyFill="1" applyBorder="1" applyAlignment="1" applyProtection="1">
      <alignment horizontal="left"/>
      <protection/>
    </xf>
    <xf numFmtId="0" fontId="0" fillId="43" borderId="0" xfId="0" applyFont="1" applyFill="1" applyBorder="1" applyAlignment="1" applyProtection="1">
      <alignment horizontal="left"/>
      <protection/>
    </xf>
    <xf numFmtId="0" fontId="0" fillId="43" borderId="0" xfId="0" applyFont="1" applyFill="1" applyBorder="1" applyAlignment="1" applyProtection="1">
      <alignment horizontal="left" wrapText="1"/>
      <protection/>
    </xf>
    <xf numFmtId="0" fontId="15" fillId="34" borderId="0" xfId="0" applyFont="1" applyFill="1" applyBorder="1" applyAlignment="1" applyProtection="1">
      <alignment horizontal="center" wrapText="1"/>
      <protection locked="0"/>
    </xf>
    <xf numFmtId="0" fontId="11" fillId="34" borderId="0" xfId="0" applyFont="1" applyFill="1" applyAlignment="1" applyProtection="1">
      <alignment horizontal="left" indent="1"/>
      <protection/>
    </xf>
    <xf numFmtId="0" fontId="10" fillId="34" borderId="0" xfId="0" applyFont="1" applyFill="1" applyAlignment="1" applyProtection="1">
      <alignment/>
      <protection/>
    </xf>
    <xf numFmtId="0" fontId="9" fillId="33" borderId="104" xfId="0" applyFont="1" applyFill="1" applyBorder="1" applyAlignment="1" applyProtection="1">
      <alignment vertical="center"/>
      <protection/>
    </xf>
    <xf numFmtId="0" fontId="9" fillId="33" borderId="84" xfId="0" applyFont="1" applyFill="1" applyBorder="1" applyAlignment="1" applyProtection="1">
      <alignment vertical="center"/>
      <protection/>
    </xf>
    <xf numFmtId="0" fontId="9" fillId="33" borderId="163" xfId="0" applyFont="1" applyFill="1" applyBorder="1" applyAlignment="1" applyProtection="1">
      <alignment vertical="center"/>
      <protection/>
    </xf>
    <xf numFmtId="0" fontId="9" fillId="33" borderId="94" xfId="0" applyFont="1" applyFill="1" applyBorder="1" applyAlignment="1" applyProtection="1">
      <alignment vertical="center"/>
      <protection/>
    </xf>
    <xf numFmtId="0" fontId="9" fillId="33" borderId="106" xfId="0" applyFont="1" applyFill="1" applyBorder="1" applyAlignment="1" applyProtection="1">
      <alignment vertical="center"/>
      <protection/>
    </xf>
    <xf numFmtId="0" fontId="9" fillId="33" borderId="158" xfId="0" applyFont="1" applyFill="1" applyBorder="1" applyAlignment="1" applyProtection="1">
      <alignment vertical="center"/>
      <protection/>
    </xf>
    <xf numFmtId="0" fontId="9" fillId="33" borderId="101" xfId="0" applyFont="1" applyFill="1" applyBorder="1" applyAlignment="1" applyProtection="1">
      <alignment vertical="center"/>
      <protection/>
    </xf>
    <xf numFmtId="0" fontId="9" fillId="33" borderId="102" xfId="0" applyFont="1" applyFill="1" applyBorder="1" applyAlignment="1" applyProtection="1">
      <alignment vertical="center"/>
      <protection/>
    </xf>
    <xf numFmtId="0" fontId="3" fillId="0" borderId="54" xfId="0" applyFont="1" applyBorder="1" applyAlignment="1" applyProtection="1">
      <alignment/>
      <protection/>
    </xf>
    <xf numFmtId="0" fontId="3" fillId="0" borderId="74" xfId="0" applyFont="1" applyBorder="1" applyAlignment="1" applyProtection="1">
      <alignment/>
      <protection/>
    </xf>
    <xf numFmtId="0" fontId="3" fillId="0" borderId="50" xfId="0" applyFont="1" applyBorder="1" applyAlignment="1" applyProtection="1">
      <alignment/>
      <protection/>
    </xf>
    <xf numFmtId="0" fontId="14" fillId="0" borderId="50" xfId="0" applyFont="1" applyFill="1" applyBorder="1" applyAlignment="1" applyProtection="1">
      <alignment horizontal="left"/>
      <protection/>
    </xf>
    <xf numFmtId="0" fontId="10" fillId="43" borderId="0" xfId="0" applyFont="1" applyFill="1" applyBorder="1" applyAlignment="1" applyProtection="1">
      <alignment vertical="center"/>
      <protection/>
    </xf>
    <xf numFmtId="0" fontId="3" fillId="43" borderId="0" xfId="0" applyFont="1" applyFill="1" applyBorder="1" applyAlignment="1" applyProtection="1">
      <alignment/>
      <protection/>
    </xf>
    <xf numFmtId="173" fontId="3" fillId="43" borderId="0" xfId="42" applyNumberFormat="1" applyFont="1" applyFill="1" applyBorder="1" applyAlignment="1" applyProtection="1">
      <alignment/>
      <protection/>
    </xf>
    <xf numFmtId="0" fontId="45" fillId="43" borderId="0" xfId="0" applyFont="1" applyFill="1" applyBorder="1" applyAlignment="1" applyProtection="1">
      <alignment horizontal="left" wrapText="1"/>
      <protection/>
    </xf>
    <xf numFmtId="0" fontId="44" fillId="43" borderId="0" xfId="0" applyFont="1" applyFill="1" applyBorder="1" applyAlignment="1" applyProtection="1">
      <alignment horizontal="left" wrapText="1"/>
      <protection/>
    </xf>
    <xf numFmtId="0" fontId="10" fillId="43" borderId="40" xfId="0" applyFont="1" applyFill="1" applyBorder="1" applyAlignment="1" applyProtection="1">
      <alignment vertical="center"/>
      <protection/>
    </xf>
    <xf numFmtId="0" fontId="10" fillId="43" borderId="41" xfId="0" applyFont="1" applyFill="1" applyBorder="1" applyAlignment="1" applyProtection="1">
      <alignment vertical="center"/>
      <protection/>
    </xf>
    <xf numFmtId="0" fontId="10" fillId="43" borderId="43" xfId="0" applyFont="1" applyFill="1" applyBorder="1" applyAlignment="1" applyProtection="1">
      <alignment vertical="center"/>
      <protection/>
    </xf>
    <xf numFmtId="0" fontId="10" fillId="43" borderId="0" xfId="0" applyFont="1" applyFill="1" applyAlignment="1" applyProtection="1">
      <alignment vertical="center"/>
      <protection/>
    </xf>
    <xf numFmtId="0" fontId="3" fillId="43" borderId="43" xfId="0" applyFont="1" applyFill="1" applyBorder="1" applyAlignment="1" applyProtection="1">
      <alignment/>
      <protection/>
    </xf>
    <xf numFmtId="173" fontId="3" fillId="43" borderId="41" xfId="42" applyNumberFormat="1" applyFont="1" applyFill="1" applyBorder="1" applyAlignment="1" applyProtection="1">
      <alignment/>
      <protection/>
    </xf>
    <xf numFmtId="173" fontId="3" fillId="43" borderId="43" xfId="42" applyNumberFormat="1" applyFont="1" applyFill="1" applyBorder="1" applyAlignment="1" applyProtection="1">
      <alignment/>
      <protection/>
    </xf>
    <xf numFmtId="0" fontId="0" fillId="43" borderId="43" xfId="0" applyFill="1" applyBorder="1" applyAlignment="1" applyProtection="1">
      <alignment/>
      <protection/>
    </xf>
    <xf numFmtId="0" fontId="0" fillId="43" borderId="41" xfId="0" applyFill="1" applyBorder="1" applyAlignment="1" applyProtection="1">
      <alignment/>
      <protection/>
    </xf>
    <xf numFmtId="0" fontId="3" fillId="43" borderId="0" xfId="0" applyFont="1" applyFill="1" applyBorder="1" applyAlignment="1" applyProtection="1">
      <alignment horizontal="center" vertical="center" wrapText="1"/>
      <protection/>
    </xf>
    <xf numFmtId="0" fontId="7" fillId="0" borderId="0" xfId="0" applyFont="1" applyAlignment="1" applyProtection="1">
      <alignment horizontal="left" vertical="center"/>
      <protection/>
    </xf>
    <xf numFmtId="3" fontId="55" fillId="34" borderId="0" xfId="0" applyNumberFormat="1" applyFont="1" applyFill="1" applyAlignment="1" applyProtection="1">
      <alignment horizontal="left"/>
      <protection/>
    </xf>
    <xf numFmtId="0" fontId="56" fillId="46" borderId="107" xfId="0" applyFont="1" applyFill="1" applyBorder="1" applyAlignment="1" applyProtection="1">
      <alignment horizontal="left"/>
      <protection/>
    </xf>
    <xf numFmtId="0" fontId="0" fillId="46" borderId="112" xfId="0" applyFill="1" applyBorder="1" applyAlignment="1" applyProtection="1">
      <alignment horizontal="center"/>
      <protection/>
    </xf>
    <xf numFmtId="0" fontId="0" fillId="46" borderId="132" xfId="0" applyFill="1" applyBorder="1" applyAlignment="1" applyProtection="1">
      <alignment/>
      <protection/>
    </xf>
    <xf numFmtId="0" fontId="10" fillId="43" borderId="43" xfId="0" applyFont="1" applyFill="1" applyBorder="1" applyAlignment="1" applyProtection="1">
      <alignment vertical="center"/>
      <protection/>
    </xf>
    <xf numFmtId="0" fontId="11" fillId="43" borderId="41" xfId="0" applyFont="1" applyFill="1" applyBorder="1" applyAlignment="1" applyProtection="1">
      <alignment horizontal="center" vertical="top"/>
      <protection/>
    </xf>
    <xf numFmtId="0" fontId="11" fillId="43" borderId="0" xfId="0" applyFont="1" applyFill="1" applyBorder="1" applyAlignment="1" applyProtection="1">
      <alignment horizontal="center" vertical="top"/>
      <protection/>
    </xf>
    <xf numFmtId="0" fontId="11" fillId="43" borderId="57" xfId="0" applyFont="1" applyFill="1" applyBorder="1" applyAlignment="1" applyProtection="1">
      <alignment horizontal="center" vertical="top"/>
      <protection/>
    </xf>
    <xf numFmtId="0" fontId="11" fillId="43" borderId="43" xfId="0" applyFont="1" applyFill="1" applyBorder="1" applyAlignment="1" applyProtection="1">
      <alignment vertical="top"/>
      <protection/>
    </xf>
    <xf numFmtId="0" fontId="10" fillId="43" borderId="0" xfId="0" applyFont="1" applyFill="1" applyBorder="1" applyAlignment="1" applyProtection="1">
      <alignment vertical="center"/>
      <protection/>
    </xf>
    <xf numFmtId="0" fontId="11" fillId="43" borderId="108" xfId="0" applyFont="1" applyFill="1" applyBorder="1" applyAlignment="1" applyProtection="1">
      <alignment vertical="top"/>
      <protection/>
    </xf>
    <xf numFmtId="0" fontId="11" fillId="43" borderId="55" xfId="0" applyFont="1" applyFill="1" applyBorder="1" applyAlignment="1" applyProtection="1">
      <alignment vertical="top"/>
      <protection/>
    </xf>
    <xf numFmtId="0" fontId="7" fillId="43" borderId="43" xfId="0" applyFont="1" applyFill="1" applyBorder="1" applyAlignment="1" applyProtection="1">
      <alignment/>
      <protection/>
    </xf>
    <xf numFmtId="0" fontId="0" fillId="43" borderId="57" xfId="0" applyFill="1" applyBorder="1" applyAlignment="1" applyProtection="1">
      <alignment/>
      <protection/>
    </xf>
    <xf numFmtId="0" fontId="10" fillId="43" borderId="43" xfId="0" applyFont="1" applyFill="1" applyBorder="1" applyAlignment="1" applyProtection="1">
      <alignment/>
      <protection/>
    </xf>
    <xf numFmtId="0" fontId="10" fillId="43" borderId="41" xfId="0" applyFont="1" applyFill="1" applyBorder="1" applyAlignment="1" applyProtection="1">
      <alignment/>
      <protection/>
    </xf>
    <xf numFmtId="0" fontId="10" fillId="43" borderId="56" xfId="0" applyFont="1" applyFill="1" applyBorder="1" applyAlignment="1" applyProtection="1">
      <alignment/>
      <protection/>
    </xf>
    <xf numFmtId="0" fontId="10" fillId="43" borderId="44" xfId="0" applyFont="1" applyFill="1" applyBorder="1" applyAlignment="1" applyProtection="1">
      <alignment/>
      <protection/>
    </xf>
    <xf numFmtId="0" fontId="10" fillId="43" borderId="43" xfId="0" applyFont="1" applyFill="1" applyBorder="1" applyAlignment="1" applyProtection="1" quotePrefix="1">
      <alignment/>
      <protection/>
    </xf>
    <xf numFmtId="0" fontId="11" fillId="43" borderId="42" xfId="0" applyFont="1" applyFill="1" applyBorder="1" applyAlignment="1" applyProtection="1">
      <alignment/>
      <protection/>
    </xf>
    <xf numFmtId="0" fontId="10" fillId="43" borderId="42" xfId="0" applyFont="1" applyFill="1" applyBorder="1" applyAlignment="1" applyProtection="1">
      <alignment/>
      <protection/>
    </xf>
    <xf numFmtId="0" fontId="0" fillId="43" borderId="43" xfId="0" applyFont="1" applyFill="1" applyBorder="1" applyAlignment="1" applyProtection="1">
      <alignment/>
      <protection/>
    </xf>
    <xf numFmtId="0" fontId="10" fillId="43" borderId="57" xfId="0" applyFont="1" applyFill="1" applyBorder="1" applyAlignment="1" applyProtection="1">
      <alignment/>
      <protection/>
    </xf>
    <xf numFmtId="0" fontId="23" fillId="43" borderId="0" xfId="64" applyFont="1" applyFill="1" applyBorder="1" applyAlignment="1" applyProtection="1">
      <alignment horizontal="left"/>
      <protection/>
    </xf>
    <xf numFmtId="0" fontId="23" fillId="43" borderId="107" xfId="0" applyFont="1" applyFill="1" applyBorder="1" applyAlignment="1" applyProtection="1">
      <alignment/>
      <protection/>
    </xf>
    <xf numFmtId="0" fontId="23" fillId="43" borderId="112" xfId="0" applyFont="1" applyFill="1" applyBorder="1" applyAlignment="1" applyProtection="1">
      <alignment/>
      <protection/>
    </xf>
    <xf numFmtId="0" fontId="48" fillId="43" borderId="0" xfId="0" applyFont="1" applyFill="1" applyAlignment="1" applyProtection="1">
      <alignment/>
      <protection/>
    </xf>
    <xf numFmtId="0" fontId="1" fillId="43" borderId="0" xfId="0" applyFont="1" applyFill="1" applyAlignment="1" applyProtection="1">
      <alignment/>
      <protection/>
    </xf>
    <xf numFmtId="0" fontId="0" fillId="43" borderId="0" xfId="0" applyFill="1" applyBorder="1" applyAlignment="1" applyProtection="1">
      <alignment/>
      <protection locked="0"/>
    </xf>
    <xf numFmtId="0" fontId="5" fillId="43" borderId="43" xfId="0" applyFont="1" applyFill="1" applyBorder="1" applyAlignment="1" applyProtection="1">
      <alignment horizontal="left"/>
      <protection/>
    </xf>
    <xf numFmtId="0" fontId="14" fillId="43" borderId="43" xfId="0" applyFont="1" applyFill="1" applyBorder="1" applyAlignment="1" applyProtection="1">
      <alignment horizontal="left"/>
      <protection/>
    </xf>
    <xf numFmtId="0" fontId="14" fillId="43" borderId="41" xfId="0" applyFont="1" applyFill="1" applyBorder="1" applyAlignment="1" applyProtection="1">
      <alignment horizontal="left"/>
      <protection/>
    </xf>
    <xf numFmtId="0" fontId="11" fillId="54" borderId="131" xfId="0" applyFont="1" applyFill="1" applyBorder="1" applyAlignment="1" applyProtection="1">
      <alignment horizontal="center" vertical="center"/>
      <protection/>
    </xf>
    <xf numFmtId="0" fontId="5" fillId="43" borderId="43" xfId="0" applyFont="1" applyFill="1" applyBorder="1" applyAlignment="1" applyProtection="1">
      <alignment vertical="center"/>
      <protection/>
    </xf>
    <xf numFmtId="0" fontId="5" fillId="43" borderId="43" xfId="0" applyFont="1" applyFill="1" applyBorder="1" applyAlignment="1" applyProtection="1">
      <alignment/>
      <protection/>
    </xf>
    <xf numFmtId="0" fontId="3" fillId="43" borderId="41" xfId="0" applyFont="1" applyFill="1" applyBorder="1" applyAlignment="1" applyProtection="1">
      <alignment/>
      <protection/>
    </xf>
    <xf numFmtId="0" fontId="0" fillId="43" borderId="0" xfId="0" applyFill="1" applyBorder="1" applyAlignment="1" applyProtection="1">
      <alignment horizontal="center"/>
      <protection/>
    </xf>
    <xf numFmtId="0" fontId="10" fillId="43" borderId="50" xfId="0" applyFont="1" applyFill="1" applyBorder="1" applyAlignment="1" applyProtection="1">
      <alignment/>
      <protection/>
    </xf>
    <xf numFmtId="0" fontId="10" fillId="43" borderId="54" xfId="0" applyFont="1" applyFill="1" applyBorder="1" applyAlignment="1" applyProtection="1">
      <alignment horizontal="right"/>
      <protection/>
    </xf>
    <xf numFmtId="0" fontId="10" fillId="43" borderId="56" xfId="0" applyFont="1" applyFill="1" applyBorder="1" applyAlignment="1" applyProtection="1">
      <alignment horizontal="right" wrapText="1"/>
      <protection/>
    </xf>
    <xf numFmtId="3" fontId="20" fillId="43" borderId="10" xfId="0" applyNumberFormat="1" applyFont="1" applyFill="1" applyBorder="1" applyAlignment="1" applyProtection="1">
      <alignment horizontal="center" vertical="center"/>
      <protection/>
    </xf>
    <xf numFmtId="0" fontId="20" fillId="54" borderId="10" xfId="0" applyFont="1" applyFill="1" applyBorder="1" applyAlignment="1" applyProtection="1">
      <alignment horizontal="center" vertical="center" wrapText="1"/>
      <protection/>
    </xf>
    <xf numFmtId="0" fontId="10" fillId="43" borderId="57" xfId="0" applyFont="1" applyFill="1" applyBorder="1" applyAlignment="1" applyProtection="1">
      <alignment horizontal="left" vertical="center" wrapText="1"/>
      <protection/>
    </xf>
    <xf numFmtId="0" fontId="10" fillId="43" borderId="0" xfId="0" applyFont="1" applyFill="1" applyAlignment="1" applyProtection="1" quotePrefix="1">
      <alignment/>
      <protection/>
    </xf>
    <xf numFmtId="0" fontId="10" fillId="43" borderId="77" xfId="0" applyFont="1" applyFill="1" applyBorder="1" applyAlignment="1" applyProtection="1" quotePrefix="1">
      <alignment/>
      <protection/>
    </xf>
    <xf numFmtId="0" fontId="0" fillId="43" borderId="50" xfId="0" applyFont="1" applyFill="1" applyBorder="1" applyAlignment="1" applyProtection="1" quotePrefix="1">
      <alignment/>
      <protection/>
    </xf>
    <xf numFmtId="0" fontId="10" fillId="0" borderId="57" xfId="0" applyFont="1" applyFill="1" applyBorder="1" applyAlignment="1" applyProtection="1">
      <alignment horizontal="left" vertical="center"/>
      <protection/>
    </xf>
    <xf numFmtId="0" fontId="15" fillId="43" borderId="0" xfId="0" applyFont="1" applyFill="1" applyBorder="1" applyAlignment="1" applyProtection="1">
      <alignment horizontal="center" wrapText="1"/>
      <protection/>
    </xf>
    <xf numFmtId="0" fontId="15" fillId="43" borderId="0" xfId="0" applyFont="1" applyFill="1" applyBorder="1" applyAlignment="1" applyProtection="1">
      <alignment horizontal="left"/>
      <protection/>
    </xf>
    <xf numFmtId="0" fontId="3" fillId="43" borderId="0" xfId="0" applyFont="1" applyFill="1" applyAlignment="1" applyProtection="1">
      <alignment horizontal="center"/>
      <protection/>
    </xf>
    <xf numFmtId="0" fontId="10" fillId="43" borderId="0" xfId="0" applyFont="1" applyFill="1" applyAlignment="1" applyProtection="1">
      <alignment horizontal="left" indent="1"/>
      <protection/>
    </xf>
    <xf numFmtId="173" fontId="10" fillId="43" borderId="0" xfId="42" applyNumberFormat="1" applyFont="1" applyFill="1" applyAlignment="1" applyProtection="1">
      <alignment/>
      <protection/>
    </xf>
    <xf numFmtId="0" fontId="11" fillId="43" borderId="102" xfId="64" applyFont="1" applyFill="1" applyBorder="1" applyAlignment="1" applyProtection="1">
      <alignment vertical="center"/>
      <protection/>
    </xf>
    <xf numFmtId="0" fontId="11" fillId="43" borderId="103" xfId="64" applyFont="1" applyFill="1" applyBorder="1" applyAlignment="1" applyProtection="1">
      <alignment vertical="center"/>
      <protection/>
    </xf>
    <xf numFmtId="0" fontId="20" fillId="43" borderId="12" xfId="0" applyFont="1" applyFill="1" applyBorder="1" applyAlignment="1" applyProtection="1">
      <alignment horizontal="center" vertical="center" wrapText="1"/>
      <protection/>
    </xf>
    <xf numFmtId="0" fontId="11" fillId="54" borderId="12" xfId="0" applyFont="1" applyFill="1" applyBorder="1" applyAlignment="1" applyProtection="1">
      <alignment horizontal="center" vertical="center" wrapText="1"/>
      <protection/>
    </xf>
    <xf numFmtId="0" fontId="10" fillId="0" borderId="56" xfId="0" applyFont="1" applyFill="1" applyBorder="1" applyAlignment="1" applyProtection="1">
      <alignment vertical="center"/>
      <protection/>
    </xf>
    <xf numFmtId="0" fontId="10" fillId="0" borderId="164" xfId="0" applyFont="1" applyFill="1" applyBorder="1" applyAlignment="1" applyProtection="1">
      <alignment/>
      <protection/>
    </xf>
    <xf numFmtId="0" fontId="10" fillId="0" borderId="56" xfId="0" applyFont="1" applyFill="1" applyBorder="1" applyAlignment="1" applyProtection="1">
      <alignment/>
      <protection/>
    </xf>
    <xf numFmtId="0" fontId="10" fillId="0" borderId="0" xfId="0" applyFont="1" applyFill="1" applyBorder="1" applyAlignment="1" applyProtection="1" quotePrefix="1">
      <alignment/>
      <protection/>
    </xf>
    <xf numFmtId="0" fontId="0" fillId="0" borderId="0" xfId="0" applyFont="1" applyBorder="1" applyAlignment="1" applyProtection="1">
      <alignment/>
      <protection/>
    </xf>
    <xf numFmtId="0" fontId="10" fillId="0" borderId="102" xfId="0" applyFont="1" applyFill="1" applyBorder="1" applyAlignment="1" applyProtection="1">
      <alignment horizontal="center" vertical="center" wrapText="1"/>
      <protection locked="0"/>
    </xf>
    <xf numFmtId="178" fontId="10" fillId="35" borderId="94" xfId="0" applyNumberFormat="1" applyFont="1" applyFill="1" applyBorder="1" applyAlignment="1" applyProtection="1">
      <alignment horizontal="center" vertical="center" wrapText="1"/>
      <protection/>
    </xf>
    <xf numFmtId="0" fontId="10" fillId="35" borderId="94" xfId="0" applyFont="1" applyFill="1" applyBorder="1" applyAlignment="1" applyProtection="1">
      <alignment horizontal="center" vertical="center" wrapText="1"/>
      <protection/>
    </xf>
    <xf numFmtId="15" fontId="10" fillId="34" borderId="94" xfId="0" applyNumberFormat="1" applyFont="1" applyFill="1" applyBorder="1" applyAlignment="1" applyProtection="1">
      <alignment horizontal="center" vertical="center"/>
      <protection locked="0"/>
    </xf>
    <xf numFmtId="0" fontId="11" fillId="36" borderId="132" xfId="0" applyFont="1" applyFill="1" applyBorder="1" applyAlignment="1" applyProtection="1">
      <alignment horizontal="center" vertical="center" wrapText="1"/>
      <protection/>
    </xf>
    <xf numFmtId="0" fontId="10" fillId="0" borderId="165" xfId="0" applyFont="1" applyFill="1" applyBorder="1" applyAlignment="1" applyProtection="1">
      <alignment horizontal="left" vertical="center"/>
      <protection locked="0"/>
    </xf>
    <xf numFmtId="0" fontId="10" fillId="0" borderId="79" xfId="0" applyFont="1" applyFill="1" applyBorder="1" applyAlignment="1" applyProtection="1">
      <alignment horizontal="left" vertical="center"/>
      <protection locked="0"/>
    </xf>
    <xf numFmtId="0" fontId="10" fillId="0" borderId="98" xfId="0" applyFont="1" applyFill="1" applyBorder="1" applyAlignment="1" applyProtection="1">
      <alignment horizontal="left" vertical="center"/>
      <protection locked="0"/>
    </xf>
    <xf numFmtId="3" fontId="10" fillId="35" borderId="158" xfId="0" applyNumberFormat="1" applyFont="1" applyFill="1" applyBorder="1" applyAlignment="1" applyProtection="1">
      <alignment horizontal="center" vertical="center"/>
      <protection/>
    </xf>
    <xf numFmtId="0" fontId="0" fillId="43" borderId="0" xfId="0" applyFont="1" applyFill="1" applyBorder="1" applyAlignment="1" applyProtection="1">
      <alignment/>
      <protection/>
    </xf>
    <xf numFmtId="0" fontId="10" fillId="0" borderId="0" xfId="0" applyFont="1" applyFill="1" applyBorder="1" applyAlignment="1" applyProtection="1">
      <alignment/>
      <protection/>
    </xf>
    <xf numFmtId="0" fontId="10" fillId="43" borderId="63" xfId="0" applyFont="1" applyFill="1" applyBorder="1" applyAlignment="1" applyProtection="1">
      <alignment/>
      <protection/>
    </xf>
    <xf numFmtId="0" fontId="10" fillId="0" borderId="77" xfId="0" applyFont="1" applyBorder="1" applyAlignment="1" applyProtection="1">
      <alignment/>
      <protection/>
    </xf>
    <xf numFmtId="0" fontId="10" fillId="0" borderId="108" xfId="0" applyFont="1" applyBorder="1" applyAlignment="1" applyProtection="1">
      <alignment/>
      <protection/>
    </xf>
    <xf numFmtId="180" fontId="0" fillId="34" borderId="78" xfId="0" applyNumberFormat="1" applyFont="1" applyFill="1" applyBorder="1" applyAlignment="1" applyProtection="1">
      <alignment horizontal="center" vertical="center" wrapText="1"/>
      <protection locked="0"/>
    </xf>
    <xf numFmtId="0" fontId="11" fillId="36" borderId="10" xfId="0" applyFont="1" applyFill="1" applyBorder="1" applyAlignment="1" applyProtection="1">
      <alignment horizontal="center" vertical="center" wrapText="1"/>
      <protection/>
    </xf>
    <xf numFmtId="3" fontId="10" fillId="34" borderId="94" xfId="0" applyNumberFormat="1" applyFont="1" applyFill="1" applyBorder="1" applyAlignment="1" applyProtection="1">
      <alignment horizontal="center" vertical="center" wrapText="1"/>
      <protection locked="0"/>
    </xf>
    <xf numFmtId="0" fontId="11" fillId="54" borderId="131" xfId="0" applyFont="1" applyFill="1" applyBorder="1" applyAlignment="1" applyProtection="1">
      <alignment horizontal="center" vertical="center" wrapText="1"/>
      <protection/>
    </xf>
    <xf numFmtId="0" fontId="122" fillId="34" borderId="0" xfId="0" applyNumberFormat="1" applyFont="1" applyFill="1" applyAlignment="1" applyProtection="1">
      <alignment wrapText="1"/>
      <protection/>
    </xf>
    <xf numFmtId="0" fontId="122" fillId="34" borderId="0" xfId="0" applyFont="1" applyFill="1" applyAlignment="1" applyProtection="1">
      <alignment wrapText="1"/>
      <protection/>
    </xf>
    <xf numFmtId="0" fontId="122" fillId="34" borderId="0" xfId="0" applyFont="1" applyFill="1" applyAlignment="1" applyProtection="1">
      <alignment vertical="top" wrapText="1"/>
      <protection/>
    </xf>
    <xf numFmtId="0" fontId="3" fillId="43" borderId="44" xfId="0" applyFont="1" applyFill="1" applyBorder="1" applyAlignment="1" applyProtection="1">
      <alignment/>
      <protection/>
    </xf>
    <xf numFmtId="0" fontId="3" fillId="43" borderId="60" xfId="0" applyFont="1" applyFill="1" applyBorder="1" applyAlignment="1" applyProtection="1">
      <alignment/>
      <protection/>
    </xf>
    <xf numFmtId="0" fontId="10" fillId="34" borderId="10" xfId="64" applyFont="1" applyFill="1" applyBorder="1" applyAlignment="1" applyProtection="1">
      <alignment/>
      <protection locked="0"/>
    </xf>
    <xf numFmtId="0" fontId="23" fillId="43" borderId="132" xfId="0" applyFont="1" applyFill="1" applyBorder="1" applyAlignment="1" applyProtection="1">
      <alignment/>
      <protection/>
    </xf>
    <xf numFmtId="0" fontId="9" fillId="33" borderId="166" xfId="0" applyFont="1" applyFill="1" applyBorder="1" applyAlignment="1" applyProtection="1">
      <alignment vertical="center"/>
      <protection/>
    </xf>
    <xf numFmtId="0" fontId="9" fillId="33" borderId="131" xfId="0" applyFont="1" applyFill="1" applyBorder="1" applyAlignment="1" applyProtection="1">
      <alignment vertical="center"/>
      <protection/>
    </xf>
    <xf numFmtId="0" fontId="9" fillId="33" borderId="167" xfId="0" applyFont="1" applyFill="1" applyBorder="1" applyAlignment="1" applyProtection="1">
      <alignment vertical="center"/>
      <protection/>
    </xf>
    <xf numFmtId="0" fontId="11" fillId="36" borderId="37" xfId="0" applyFont="1" applyFill="1" applyBorder="1" applyAlignment="1" applyProtection="1">
      <alignment horizontal="center" vertical="center"/>
      <protection/>
    </xf>
    <xf numFmtId="0" fontId="11" fillId="39" borderId="15" xfId="0" applyFont="1" applyFill="1" applyBorder="1" applyAlignment="1" applyProtection="1">
      <alignment horizontal="center" vertical="center" wrapText="1"/>
      <protection/>
    </xf>
    <xf numFmtId="0" fontId="11" fillId="36" borderId="15"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protection/>
    </xf>
    <xf numFmtId="0" fontId="10" fillId="34" borderId="36" xfId="0" applyFont="1" applyFill="1" applyBorder="1" applyAlignment="1" applyProtection="1">
      <alignment vertical="center"/>
      <protection/>
    </xf>
    <xf numFmtId="0" fontId="11" fillId="39" borderId="10" xfId="0" applyFont="1" applyFill="1" applyBorder="1" applyAlignment="1" applyProtection="1">
      <alignment horizontal="center" vertical="center" wrapText="1"/>
      <protection/>
    </xf>
    <xf numFmtId="0" fontId="10" fillId="34" borderId="84" xfId="0" applyFont="1" applyFill="1" applyBorder="1" applyAlignment="1" applyProtection="1">
      <alignment vertical="center" wrapText="1"/>
      <protection locked="0"/>
    </xf>
    <xf numFmtId="0" fontId="10" fillId="35" borderId="103" xfId="0" applyFont="1" applyFill="1" applyBorder="1" applyAlignment="1" applyProtection="1">
      <alignment horizontal="center" vertical="center" wrapText="1"/>
      <protection/>
    </xf>
    <xf numFmtId="49" fontId="10" fillId="43" borderId="94" xfId="0" applyNumberFormat="1" applyFont="1" applyFill="1" applyBorder="1" applyAlignment="1" applyProtection="1">
      <alignment horizontal="center" vertical="center" wrapText="1"/>
      <protection locked="0"/>
    </xf>
    <xf numFmtId="43" fontId="10" fillId="43" borderId="94" xfId="0" applyNumberFormat="1" applyFont="1" applyFill="1" applyBorder="1" applyAlignment="1" applyProtection="1">
      <alignment horizontal="center" vertical="center" wrapText="1"/>
      <protection locked="0"/>
    </xf>
    <xf numFmtId="181" fontId="10" fillId="46" borderId="94" xfId="0" applyNumberFormat="1" applyFont="1" applyFill="1" applyBorder="1" applyAlignment="1" applyProtection="1">
      <alignment horizontal="center" vertical="center" wrapText="1"/>
      <protection/>
    </xf>
    <xf numFmtId="0" fontId="10" fillId="34" borderId="94" xfId="0" applyNumberFormat="1" applyFont="1" applyFill="1" applyBorder="1" applyAlignment="1" applyProtection="1">
      <alignment horizontal="center" vertical="center" wrapText="1"/>
      <protection locked="0"/>
    </xf>
    <xf numFmtId="0" fontId="11" fillId="34" borderId="166" xfId="0" applyFont="1" applyFill="1" applyBorder="1" applyAlignment="1" applyProtection="1">
      <alignment horizontal="center" vertical="center"/>
      <protection locked="0"/>
    </xf>
    <xf numFmtId="0" fontId="11" fillId="54" borderId="167" xfId="0" applyFont="1" applyFill="1" applyBorder="1" applyAlignment="1" applyProtection="1">
      <alignment horizontal="center" vertical="center" wrapText="1"/>
      <protection/>
    </xf>
    <xf numFmtId="175" fontId="11" fillId="0" borderId="168" xfId="0" applyNumberFormat="1" applyFont="1" applyFill="1" applyBorder="1" applyAlignment="1" applyProtection="1">
      <alignment horizontal="right" vertical="center"/>
      <protection locked="0"/>
    </xf>
    <xf numFmtId="175" fontId="11" fillId="0" borderId="13" xfId="0" applyNumberFormat="1" applyFont="1" applyFill="1" applyBorder="1" applyAlignment="1" applyProtection="1">
      <alignment horizontal="right" vertical="center"/>
      <protection locked="0"/>
    </xf>
    <xf numFmtId="175" fontId="10" fillId="0" borderId="13" xfId="0" applyNumberFormat="1" applyFont="1" applyFill="1" applyBorder="1" applyAlignment="1" applyProtection="1">
      <alignment horizontal="right" vertical="center"/>
      <protection locked="0"/>
    </xf>
    <xf numFmtId="175" fontId="11" fillId="0" borderId="161" xfId="0" applyNumberFormat="1" applyFont="1" applyFill="1" applyBorder="1" applyAlignment="1" applyProtection="1">
      <alignment horizontal="right" vertical="center"/>
      <protection locked="0"/>
    </xf>
    <xf numFmtId="175" fontId="11" fillId="0" borderId="167" xfId="0" applyNumberFormat="1" applyFont="1" applyFill="1" applyBorder="1" applyAlignment="1" applyProtection="1">
      <alignment horizontal="right" vertical="center"/>
      <protection/>
    </xf>
    <xf numFmtId="0" fontId="123" fillId="34" borderId="0" xfId="0" applyFont="1" applyFill="1" applyAlignment="1" applyProtection="1">
      <alignment wrapText="1"/>
      <protection/>
    </xf>
    <xf numFmtId="0" fontId="122" fillId="34" borderId="0" xfId="0" applyNumberFormat="1" applyFont="1" applyFill="1" applyAlignment="1" applyProtection="1" quotePrefix="1">
      <alignment wrapText="1"/>
      <protection/>
    </xf>
    <xf numFmtId="0" fontId="122" fillId="34" borderId="0" xfId="0" applyNumberFormat="1" applyFont="1" applyFill="1" applyAlignment="1" applyProtection="1">
      <alignment vertical="top" wrapText="1"/>
      <protection/>
    </xf>
    <xf numFmtId="0" fontId="122" fillId="34" borderId="0" xfId="0" applyFont="1" applyFill="1" applyAlignment="1" applyProtection="1">
      <alignment vertical="center" wrapText="1"/>
      <protection/>
    </xf>
    <xf numFmtId="0" fontId="124" fillId="34" borderId="0" xfId="0" applyFont="1" applyFill="1" applyAlignment="1" applyProtection="1">
      <alignment wrapText="1"/>
      <protection/>
    </xf>
    <xf numFmtId="174" fontId="10" fillId="0" borderId="13" xfId="0" applyNumberFormat="1" applyFont="1" applyFill="1" applyBorder="1" applyAlignment="1" applyProtection="1">
      <alignment horizontal="left" vertical="center" indent="1"/>
      <protection locked="0"/>
    </xf>
    <xf numFmtId="0" fontId="11" fillId="55" borderId="107" xfId="0" applyFont="1" applyFill="1" applyBorder="1" applyAlignment="1" applyProtection="1">
      <alignment horizontal="center" vertical="center"/>
      <protection/>
    </xf>
    <xf numFmtId="0" fontId="11" fillId="43" borderId="0" xfId="0" applyFont="1" applyFill="1" applyBorder="1" applyAlignment="1" applyProtection="1">
      <alignment horizontal="right" vertical="center"/>
      <protection/>
    </xf>
    <xf numFmtId="175" fontId="10" fillId="43" borderId="0" xfId="0" applyNumberFormat="1" applyFont="1" applyFill="1" applyBorder="1" applyAlignment="1" applyProtection="1">
      <alignment horizontal="right" vertical="center"/>
      <protection/>
    </xf>
    <xf numFmtId="175" fontId="11" fillId="43" borderId="0" xfId="0" applyNumberFormat="1" applyFont="1" applyFill="1" applyBorder="1" applyAlignment="1" applyProtection="1">
      <alignment horizontal="right" vertical="center"/>
      <protection/>
    </xf>
    <xf numFmtId="0" fontId="10" fillId="43" borderId="0" xfId="0" applyFont="1" applyFill="1" applyBorder="1" applyAlignment="1" applyProtection="1">
      <alignment horizontal="right" vertical="center"/>
      <protection/>
    </xf>
    <xf numFmtId="0" fontId="10" fillId="43" borderId="0" xfId="0" applyFont="1" applyFill="1" applyBorder="1" applyAlignment="1" applyProtection="1">
      <alignment horizontal="left" vertical="center"/>
      <protection/>
    </xf>
    <xf numFmtId="0" fontId="0" fillId="43" borderId="0" xfId="0" applyFont="1" applyFill="1" applyBorder="1" applyAlignment="1" applyProtection="1">
      <alignment horizontal="right" vertical="center"/>
      <protection/>
    </xf>
    <xf numFmtId="0" fontId="11" fillId="55" borderId="166" xfId="0" applyFont="1" applyFill="1" applyBorder="1" applyAlignment="1" applyProtection="1">
      <alignment horizontal="center" vertical="center"/>
      <protection/>
    </xf>
    <xf numFmtId="0" fontId="11" fillId="34" borderId="131" xfId="0" applyFont="1" applyFill="1" applyBorder="1" applyAlignment="1" applyProtection="1">
      <alignment horizontal="center" vertical="center"/>
      <protection locked="0"/>
    </xf>
    <xf numFmtId="0" fontId="25" fillId="34" borderId="0" xfId="0" applyFont="1" applyFill="1" applyBorder="1" applyAlignment="1" applyProtection="1">
      <alignment/>
      <protection/>
    </xf>
    <xf numFmtId="0" fontId="25" fillId="34" borderId="0" xfId="0" applyFont="1" applyFill="1" applyAlignment="1" applyProtection="1">
      <alignment/>
      <protection/>
    </xf>
    <xf numFmtId="0" fontId="3" fillId="43" borderId="0" xfId="0" applyFont="1" applyFill="1" applyBorder="1" applyAlignment="1" applyProtection="1">
      <alignment horizontal="left" vertical="center" wrapText="1"/>
      <protection locked="0"/>
    </xf>
    <xf numFmtId="0" fontId="10" fillId="34" borderId="0" xfId="0" applyFont="1" applyFill="1" applyAlignment="1" applyProtection="1">
      <alignment horizontal="left" vertical="center"/>
      <protection/>
    </xf>
    <xf numFmtId="0" fontId="25" fillId="34" borderId="0" xfId="0" applyFont="1" applyFill="1" applyBorder="1" applyAlignment="1" applyProtection="1">
      <alignment/>
      <protection/>
    </xf>
    <xf numFmtId="0" fontId="0" fillId="34" borderId="50" xfId="0" applyFont="1" applyFill="1" applyBorder="1" applyAlignment="1" applyProtection="1">
      <alignment/>
      <protection/>
    </xf>
    <xf numFmtId="0" fontId="10" fillId="0" borderId="71" xfId="0" applyFont="1" applyFill="1" applyBorder="1" applyAlignment="1" applyProtection="1">
      <alignment/>
      <protection locked="0"/>
    </xf>
    <xf numFmtId="3" fontId="10" fillId="0" borderId="71" xfId="0" applyNumberFormat="1" applyFont="1" applyFill="1" applyBorder="1" applyAlignment="1" applyProtection="1">
      <alignment/>
      <protection/>
    </xf>
    <xf numFmtId="3" fontId="10" fillId="0" borderId="88" xfId="0" applyNumberFormat="1" applyFont="1" applyFill="1" applyBorder="1" applyAlignment="1" applyProtection="1">
      <alignment/>
      <protection/>
    </xf>
    <xf numFmtId="3" fontId="10" fillId="0" borderId="63" xfId="0" applyNumberFormat="1" applyFont="1" applyFill="1" applyBorder="1" applyAlignment="1" applyProtection="1">
      <alignment/>
      <protection/>
    </xf>
    <xf numFmtId="0" fontId="10" fillId="0" borderId="27" xfId="0" applyFont="1" applyBorder="1" applyAlignment="1" applyProtection="1">
      <alignment vertical="top" wrapText="1"/>
      <protection/>
    </xf>
    <xf numFmtId="0" fontId="10" fillId="0" borderId="29" xfId="0" applyFont="1" applyBorder="1" applyAlignment="1" applyProtection="1">
      <alignment vertical="top" wrapText="1"/>
      <protection/>
    </xf>
    <xf numFmtId="0" fontId="10" fillId="0" borderId="31" xfId="0" applyFont="1" applyBorder="1" applyAlignment="1" applyProtection="1">
      <alignment vertical="top" wrapText="1"/>
      <protection/>
    </xf>
    <xf numFmtId="0" fontId="0" fillId="0" borderId="169" xfId="0" applyBorder="1" applyAlignment="1" applyProtection="1">
      <alignment horizontal="center" wrapText="1"/>
      <protection locked="0"/>
    </xf>
    <xf numFmtId="0" fontId="0" fillId="0" borderId="170" xfId="0" applyBorder="1" applyAlignment="1" applyProtection="1">
      <alignment horizontal="left" wrapText="1"/>
      <protection locked="0"/>
    </xf>
    <xf numFmtId="0" fontId="0" fillId="0" borderId="171" xfId="0" applyBorder="1" applyAlignment="1" applyProtection="1">
      <alignment horizontal="center" wrapText="1" shrinkToFit="1"/>
      <protection locked="0"/>
    </xf>
    <xf numFmtId="0" fontId="0" fillId="0" borderId="172" xfId="0" applyBorder="1" applyAlignment="1" applyProtection="1">
      <alignment horizontal="center" wrapText="1"/>
      <protection locked="0"/>
    </xf>
    <xf numFmtId="0" fontId="0" fillId="0" borderId="173" xfId="0" applyBorder="1" applyAlignment="1" applyProtection="1">
      <alignment horizontal="left" wrapText="1"/>
      <protection locked="0"/>
    </xf>
    <xf numFmtId="0" fontId="0" fillId="0" borderId="174" xfId="0" applyBorder="1" applyAlignment="1" applyProtection="1">
      <alignment horizontal="center" wrapText="1" shrinkToFit="1"/>
      <protection locked="0"/>
    </xf>
    <xf numFmtId="0" fontId="0" fillId="0" borderId="175" xfId="0" applyBorder="1" applyAlignment="1" applyProtection="1">
      <alignment horizontal="center" wrapText="1"/>
      <protection locked="0"/>
    </xf>
    <xf numFmtId="0" fontId="0" fillId="0" borderId="176" xfId="0" applyBorder="1" applyAlignment="1" applyProtection="1">
      <alignment horizontal="left" wrapText="1"/>
      <protection locked="0"/>
    </xf>
    <xf numFmtId="0" fontId="0" fillId="0" borderId="177" xfId="0" applyBorder="1" applyAlignment="1" applyProtection="1">
      <alignment horizontal="center" wrapText="1" shrinkToFit="1"/>
      <protection locked="0"/>
    </xf>
    <xf numFmtId="0" fontId="0" fillId="0" borderId="120" xfId="0" applyFont="1" applyBorder="1" applyAlignment="1" applyProtection="1">
      <alignment horizontal="center" wrapText="1"/>
      <protection locked="0"/>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5" fillId="0" borderId="31" xfId="0" applyFont="1" applyBorder="1" applyAlignment="1">
      <alignment vertical="top" wrapText="1"/>
    </xf>
    <xf numFmtId="0" fontId="10" fillId="34" borderId="96" xfId="0" applyFont="1" applyFill="1" applyBorder="1" applyAlignment="1" applyProtection="1">
      <alignment horizontal="center"/>
      <protection locked="0"/>
    </xf>
    <xf numFmtId="0" fontId="10" fillId="34" borderId="21" xfId="0" applyFont="1" applyFill="1" applyBorder="1" applyAlignment="1" applyProtection="1">
      <alignment horizontal="center"/>
      <protection locked="0"/>
    </xf>
    <xf numFmtId="0" fontId="0" fillId="0" borderId="178" xfId="0" applyBorder="1" applyAlignment="1" applyProtection="1">
      <alignment horizontal="center"/>
      <protection locked="0"/>
    </xf>
    <xf numFmtId="0" fontId="0" fillId="0" borderId="179" xfId="0" applyBorder="1" applyAlignment="1" applyProtection="1">
      <alignment horizontal="center" wrapText="1"/>
      <protection locked="0"/>
    </xf>
    <xf numFmtId="0" fontId="0" fillId="0" borderId="180" xfId="0" applyBorder="1" applyAlignment="1" applyProtection="1">
      <alignment horizontal="left" wrapText="1"/>
      <protection locked="0"/>
    </xf>
    <xf numFmtId="0" fontId="0" fillId="0" borderId="181" xfId="0" applyBorder="1" applyAlignment="1" applyProtection="1">
      <alignment horizontal="center" wrapText="1" shrinkToFit="1"/>
      <protection locked="0"/>
    </xf>
    <xf numFmtId="4" fontId="0" fillId="0" borderId="182" xfId="0" applyNumberFormat="1" applyFont="1" applyFill="1" applyBorder="1" applyAlignment="1" applyProtection="1">
      <alignment horizontal="center" vertical="center" wrapText="1"/>
      <protection locked="0"/>
    </xf>
    <xf numFmtId="4" fontId="0" fillId="0" borderId="137" xfId="0" applyNumberFormat="1" applyFont="1" applyFill="1" applyBorder="1" applyAlignment="1" applyProtection="1">
      <alignment horizontal="center" vertical="center" wrapText="1"/>
      <protection locked="0"/>
    </xf>
    <xf numFmtId="0" fontId="0" fillId="0" borderId="115" xfId="0" applyFont="1" applyBorder="1" applyAlignment="1" applyProtection="1">
      <alignment horizontal="left" wrapText="1"/>
      <protection locked="0"/>
    </xf>
    <xf numFmtId="49" fontId="0" fillId="0" borderId="178" xfId="50" applyNumberFormat="1" applyFont="1" applyBorder="1" applyAlignment="1" applyProtection="1">
      <alignment horizontal="center" wrapText="1"/>
      <protection locked="0"/>
    </xf>
    <xf numFmtId="49" fontId="0" fillId="0" borderId="183" xfId="50" applyNumberFormat="1" applyFont="1" applyBorder="1" applyAlignment="1" applyProtection="1">
      <alignment horizontal="center" wrapText="1"/>
      <protection locked="0"/>
    </xf>
    <xf numFmtId="49" fontId="0" fillId="0" borderId="184" xfId="50" applyNumberFormat="1" applyFont="1" applyBorder="1" applyAlignment="1" applyProtection="1">
      <alignment horizontal="center" wrapText="1"/>
      <protection locked="0"/>
    </xf>
    <xf numFmtId="0" fontId="10" fillId="34" borderId="10" xfId="0" applyFont="1" applyFill="1" applyBorder="1" applyAlignment="1" applyProtection="1">
      <alignment horizontal="center" vertical="center" wrapText="1"/>
      <protection locked="0"/>
    </xf>
    <xf numFmtId="49" fontId="10" fillId="43" borderId="185" xfId="0" applyNumberFormat="1" applyFont="1" applyFill="1" applyBorder="1" applyAlignment="1" applyProtection="1">
      <alignment horizontal="center" vertical="center" wrapText="1"/>
      <protection locked="0"/>
    </xf>
    <xf numFmtId="1" fontId="10" fillId="43" borderId="185" xfId="0" applyNumberFormat="1" applyFont="1" applyFill="1" applyBorder="1" applyAlignment="1" applyProtection="1">
      <alignment horizontal="center" vertical="center" wrapText="1"/>
      <protection locked="0"/>
    </xf>
    <xf numFmtId="49" fontId="10" fillId="43" borderId="10" xfId="71" applyNumberFormat="1" applyFont="1" applyFill="1" applyBorder="1" applyAlignment="1" applyProtection="1">
      <alignment horizontal="center" vertical="center" wrapText="1"/>
      <protection locked="0"/>
    </xf>
    <xf numFmtId="187" fontId="10" fillId="43" borderId="84" xfId="71" applyNumberFormat="1" applyFont="1" applyFill="1" applyBorder="1" applyAlignment="1" applyProtection="1">
      <alignment horizontal="center" vertical="center" wrapText="1"/>
      <protection locked="0"/>
    </xf>
    <xf numFmtId="10" fontId="10" fillId="43" borderId="84" xfId="71" applyNumberFormat="1" applyFont="1" applyFill="1" applyBorder="1" applyAlignment="1" applyProtection="1">
      <alignment horizontal="center" vertical="center" wrapText="1"/>
      <protection locked="0"/>
    </xf>
    <xf numFmtId="3" fontId="10" fillId="43" borderId="10" xfId="0" applyNumberFormat="1" applyFont="1" applyFill="1" applyBorder="1" applyAlignment="1" applyProtection="1">
      <alignment horizontal="left" vertical="center" wrapText="1"/>
      <protection locked="0"/>
    </xf>
    <xf numFmtId="49" fontId="10" fillId="43" borderId="186" xfId="0" applyNumberFormat="1" applyFont="1" applyFill="1" applyBorder="1" applyAlignment="1" applyProtection="1">
      <alignment horizontal="center" vertical="center" wrapText="1"/>
      <protection locked="0"/>
    </xf>
    <xf numFmtId="1" fontId="10" fillId="43" borderId="186" xfId="0" applyNumberFormat="1" applyFont="1" applyFill="1" applyBorder="1" applyAlignment="1" applyProtection="1">
      <alignment horizontal="center" vertical="center" wrapText="1"/>
      <protection locked="0"/>
    </xf>
    <xf numFmtId="49" fontId="10" fillId="0" borderId="186" xfId="0" applyNumberFormat="1" applyFont="1" applyFill="1" applyBorder="1" applyAlignment="1" applyProtection="1">
      <alignment horizontal="center" vertical="center" wrapText="1"/>
      <protection locked="0"/>
    </xf>
    <xf numFmtId="1" fontId="10" fillId="0" borderId="186" xfId="0" applyNumberFormat="1" applyFont="1" applyFill="1" applyBorder="1" applyAlignment="1" applyProtection="1">
      <alignment horizontal="center" vertical="center" wrapText="1"/>
      <protection locked="0"/>
    </xf>
    <xf numFmtId="37" fontId="10" fillId="0" borderId="84" xfId="71" applyNumberFormat="1" applyFont="1" applyFill="1" applyBorder="1" applyAlignment="1" applyProtection="1">
      <alignment horizontal="center" vertical="center" wrapText="1"/>
      <protection locked="0"/>
    </xf>
    <xf numFmtId="181" fontId="10" fillId="43" borderId="10" xfId="71" applyNumberFormat="1" applyFont="1" applyFill="1" applyBorder="1" applyAlignment="1" applyProtection="1">
      <alignment horizontal="center" vertical="center" wrapText="1"/>
      <protection locked="0"/>
    </xf>
    <xf numFmtId="9" fontId="10" fillId="43" borderId="84" xfId="71" applyNumberFormat="1" applyFont="1" applyFill="1" applyBorder="1" applyAlignment="1" applyProtection="1">
      <alignment horizontal="center" vertical="center" wrapText="1"/>
      <protection locked="0"/>
    </xf>
    <xf numFmtId="10" fontId="10" fillId="0" borderId="10" xfId="71" applyNumberFormat="1" applyFont="1" applyFill="1" applyBorder="1" applyAlignment="1" applyProtection="1">
      <alignment horizontal="center" vertical="center" wrapText="1"/>
      <protection locked="0"/>
    </xf>
    <xf numFmtId="9" fontId="10" fillId="0" borderId="84" xfId="71" applyNumberFormat="1" applyFont="1" applyFill="1" applyBorder="1" applyAlignment="1" applyProtection="1">
      <alignment horizontal="center" vertical="center" wrapText="1"/>
      <protection locked="0"/>
    </xf>
    <xf numFmtId="197" fontId="10" fillId="0" borderId="84" xfId="71" applyNumberFormat="1" applyFont="1" applyFill="1" applyBorder="1" applyAlignment="1" applyProtection="1">
      <alignment horizontal="center" vertical="center" wrapText="1"/>
      <protection locked="0"/>
    </xf>
    <xf numFmtId="49" fontId="10" fillId="0" borderId="186" xfId="0" applyNumberFormat="1" applyFont="1" applyBorder="1" applyAlignment="1" applyProtection="1">
      <alignment horizontal="center" vertical="center" wrapText="1"/>
      <protection locked="0"/>
    </xf>
    <xf numFmtId="1" fontId="10" fillId="0" borderId="186" xfId="0" applyNumberFormat="1" applyFont="1" applyBorder="1" applyAlignment="1" applyProtection="1">
      <alignment horizontal="center" vertical="center" wrapText="1"/>
      <protection locked="0"/>
    </xf>
    <xf numFmtId="41" fontId="10" fillId="0" borderId="22" xfId="0" applyNumberFormat="1" applyFont="1" applyFill="1" applyBorder="1" applyAlignment="1" applyProtection="1">
      <alignment horizontal="center" vertical="center" wrapText="1"/>
      <protection locked="0"/>
    </xf>
    <xf numFmtId="41" fontId="10" fillId="0" borderId="10" xfId="0" applyNumberFormat="1" applyFont="1" applyFill="1" applyBorder="1" applyAlignment="1" applyProtection="1">
      <alignment horizontal="center" vertical="center"/>
      <protection locked="0"/>
    </xf>
    <xf numFmtId="16" fontId="10" fillId="0" borderId="22" xfId="0" applyNumberFormat="1" applyFont="1" applyFill="1" applyBorder="1" applyAlignment="1" applyProtection="1" quotePrefix="1">
      <alignment horizontal="left" vertical="center" wrapText="1" indent="1"/>
      <protection locked="0"/>
    </xf>
    <xf numFmtId="0" fontId="10" fillId="34" borderId="10" xfId="64" applyFont="1" applyFill="1" applyBorder="1" applyAlignment="1" applyProtection="1">
      <alignment wrapText="1"/>
      <protection locked="0"/>
    </xf>
    <xf numFmtId="3" fontId="10" fillId="34" borderId="10" xfId="64" applyNumberFormat="1" applyFont="1" applyFill="1" applyBorder="1" applyAlignment="1" applyProtection="1">
      <alignment horizontal="right" vertical="center" wrapText="1"/>
      <protection locked="0"/>
    </xf>
    <xf numFmtId="200" fontId="11" fillId="36" borderId="78" xfId="64" applyNumberFormat="1" applyFont="1" applyFill="1" applyBorder="1" applyAlignment="1" applyProtection="1">
      <alignment vertical="center" wrapText="1"/>
      <protection/>
    </xf>
    <xf numFmtId="200" fontId="11" fillId="36" borderId="13" xfId="64" applyNumberFormat="1" applyFont="1" applyFill="1" applyBorder="1" applyAlignment="1" applyProtection="1">
      <alignment vertical="center" wrapText="1"/>
      <protection/>
    </xf>
    <xf numFmtId="200" fontId="10" fillId="44" borderId="10" xfId="0" applyNumberFormat="1" applyFont="1" applyFill="1" applyBorder="1" applyAlignment="1" applyProtection="1">
      <alignment horizontal="left" vertical="center"/>
      <protection locked="0"/>
    </xf>
    <xf numFmtId="200" fontId="10" fillId="34" borderId="84" xfId="0" applyNumberFormat="1" applyFont="1" applyFill="1" applyBorder="1" applyAlignment="1" applyProtection="1">
      <alignment/>
      <protection/>
    </xf>
    <xf numFmtId="200" fontId="10" fillId="34" borderId="84" xfId="0" applyNumberFormat="1" applyFont="1" applyFill="1" applyBorder="1" applyAlignment="1" applyProtection="1">
      <alignment/>
      <protection/>
    </xf>
    <xf numFmtId="200" fontId="10" fillId="56" borderId="10" xfId="0" applyNumberFormat="1" applyFont="1" applyFill="1" applyBorder="1" applyAlignment="1" applyProtection="1">
      <alignment horizontal="left" vertical="center"/>
      <protection/>
    </xf>
    <xf numFmtId="200" fontId="10" fillId="34" borderId="10" xfId="0" applyNumberFormat="1" applyFont="1" applyFill="1" applyBorder="1" applyAlignment="1" applyProtection="1">
      <alignment/>
      <protection/>
    </xf>
    <xf numFmtId="200" fontId="10" fillId="34" borderId="10" xfId="0" applyNumberFormat="1" applyFont="1" applyFill="1" applyBorder="1" applyAlignment="1" applyProtection="1">
      <alignment/>
      <protection/>
    </xf>
    <xf numFmtId="200" fontId="0" fillId="34" borderId="0" xfId="0" applyNumberFormat="1" applyFill="1" applyAlignment="1" applyProtection="1">
      <alignment/>
      <protection/>
    </xf>
    <xf numFmtId="200" fontId="10" fillId="34" borderId="37" xfId="0" applyNumberFormat="1" applyFont="1" applyFill="1" applyBorder="1" applyAlignment="1" applyProtection="1">
      <alignment/>
      <protection/>
    </xf>
    <xf numFmtId="200" fontId="10" fillId="34" borderId="37" xfId="0" applyNumberFormat="1" applyFont="1" applyFill="1" applyBorder="1" applyAlignment="1" applyProtection="1">
      <alignment/>
      <protection/>
    </xf>
    <xf numFmtId="200" fontId="10" fillId="34" borderId="84" xfId="0" applyNumberFormat="1" applyFont="1" applyFill="1" applyBorder="1" applyAlignment="1" applyProtection="1">
      <alignment horizontal="right" vertical="center"/>
      <protection locked="0"/>
    </xf>
    <xf numFmtId="200" fontId="10" fillId="34" borderId="0" xfId="0" applyNumberFormat="1" applyFont="1" applyFill="1" applyBorder="1" applyAlignment="1" applyProtection="1">
      <alignment/>
      <protection/>
    </xf>
    <xf numFmtId="200" fontId="10" fillId="34" borderId="0" xfId="0" applyNumberFormat="1" applyFont="1" applyFill="1" applyAlignment="1" applyProtection="1">
      <alignment/>
      <protection/>
    </xf>
    <xf numFmtId="200" fontId="10" fillId="34" borderId="0" xfId="0" applyNumberFormat="1" applyFont="1" applyFill="1" applyBorder="1" applyAlignment="1" applyProtection="1">
      <alignment/>
      <protection/>
    </xf>
    <xf numFmtId="200" fontId="10" fillId="35" borderId="10" xfId="0" applyNumberFormat="1" applyFont="1" applyFill="1" applyBorder="1" applyAlignment="1" applyProtection="1">
      <alignment/>
      <protection/>
    </xf>
    <xf numFmtId="200" fontId="10" fillId="44" borderId="10" xfId="66" applyNumberFormat="1" applyFont="1" applyFill="1" applyBorder="1" applyAlignment="1" applyProtection="1">
      <alignment horizontal="left" vertical="center"/>
      <protection locked="0"/>
    </xf>
    <xf numFmtId="0" fontId="18" fillId="34" borderId="0" xfId="0" applyFont="1" applyFill="1" applyAlignment="1" applyProtection="1">
      <alignment horizontal="center" wrapText="1"/>
      <protection/>
    </xf>
    <xf numFmtId="0" fontId="16" fillId="34" borderId="0" xfId="0" applyFont="1" applyFill="1" applyAlignment="1" applyProtection="1">
      <alignment wrapText="1"/>
      <protection/>
    </xf>
    <xf numFmtId="0" fontId="4" fillId="34" borderId="0" xfId="0" applyFont="1" applyFill="1" applyAlignment="1" applyProtection="1">
      <alignment/>
      <protection/>
    </xf>
    <xf numFmtId="0" fontId="7" fillId="34" borderId="0" xfId="0" applyFont="1" applyFill="1" applyAlignment="1" applyProtection="1">
      <alignment horizontal="center" vertical="top" wrapText="1"/>
      <protection/>
    </xf>
    <xf numFmtId="0" fontId="3" fillId="34" borderId="0" xfId="0" applyFont="1" applyFill="1" applyAlignment="1" applyProtection="1">
      <alignment horizontal="left" vertical="top" wrapText="1"/>
      <protection/>
    </xf>
    <xf numFmtId="0" fontId="11" fillId="0" borderId="22" xfId="0" applyFont="1" applyFill="1" applyBorder="1" applyAlignment="1" applyProtection="1">
      <alignment horizontal="left" vertical="center" indent="1"/>
      <protection locked="0"/>
    </xf>
    <xf numFmtId="0" fontId="11" fillId="0" borderId="25" xfId="0" applyFont="1" applyFill="1" applyBorder="1" applyAlignment="1" applyProtection="1">
      <alignment horizontal="left" vertical="center" indent="1"/>
      <protection locked="0"/>
    </xf>
    <xf numFmtId="0" fontId="11" fillId="0" borderId="79" xfId="0" applyFont="1" applyFill="1" applyBorder="1" applyAlignment="1" applyProtection="1">
      <alignment horizontal="left" vertical="center" indent="1"/>
      <protection locked="0"/>
    </xf>
    <xf numFmtId="0" fontId="10" fillId="0" borderId="10" xfId="0" applyFont="1" applyFill="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10" fillId="0" borderId="13" xfId="0" applyFont="1" applyBorder="1" applyAlignment="1" applyProtection="1">
      <alignment horizontal="left" vertical="center" wrapText="1" indent="1"/>
      <protection locked="0"/>
    </xf>
    <xf numFmtId="0" fontId="10" fillId="43" borderId="84" xfId="0" applyFont="1" applyFill="1" applyBorder="1" applyAlignment="1" applyProtection="1">
      <alignment horizontal="left" vertical="center" wrapText="1" indent="1"/>
      <protection locked="0"/>
    </xf>
    <xf numFmtId="0" fontId="10" fillId="43" borderId="168" xfId="0" applyFont="1" applyFill="1" applyBorder="1" applyAlignment="1" applyProtection="1">
      <alignment horizontal="left" vertical="center" wrapText="1" indent="1"/>
      <protection locked="0"/>
    </xf>
    <xf numFmtId="0" fontId="10" fillId="9" borderId="10" xfId="0" applyFont="1" applyFill="1" applyBorder="1" applyAlignment="1" applyProtection="1">
      <alignment horizontal="left" vertical="center" wrapText="1" indent="1"/>
      <protection locked="0"/>
    </xf>
    <xf numFmtId="0" fontId="10" fillId="9" borderId="13" xfId="0" applyFont="1" applyFill="1" applyBorder="1" applyAlignment="1" applyProtection="1">
      <alignment horizontal="left" vertical="center" wrapText="1" indent="1"/>
      <protection locked="0"/>
    </xf>
    <xf numFmtId="0" fontId="10" fillId="0" borderId="22" xfId="0" applyNumberFormat="1" applyFont="1" applyFill="1" applyBorder="1" applyAlignment="1" applyProtection="1">
      <alignment horizontal="left" vertical="center" wrapText="1" indent="1"/>
      <protection locked="0"/>
    </xf>
    <xf numFmtId="0" fontId="10" fillId="0" borderId="25" xfId="0" applyNumberFormat="1" applyFont="1" applyFill="1" applyBorder="1" applyAlignment="1" applyProtection="1">
      <alignment horizontal="left" vertical="center" wrapText="1" indent="1"/>
      <protection locked="0"/>
    </xf>
    <xf numFmtId="0" fontId="10" fillId="0" borderId="15" xfId="0" applyNumberFormat="1" applyFont="1" applyFill="1" applyBorder="1" applyAlignment="1" applyProtection="1">
      <alignment horizontal="left" vertical="center" wrapText="1" indent="1"/>
      <protection locked="0"/>
    </xf>
    <xf numFmtId="0" fontId="11" fillId="36" borderId="37" xfId="0" applyFont="1" applyFill="1" applyBorder="1" applyAlignment="1" applyProtection="1">
      <alignment horizontal="center" vertical="center" wrapText="1"/>
      <protection/>
    </xf>
    <xf numFmtId="0" fontId="11" fillId="36" borderId="187" xfId="0" applyFont="1" applyFill="1" applyBorder="1" applyAlignment="1" applyProtection="1">
      <alignment horizontal="center" vertical="center" wrapText="1"/>
      <protection/>
    </xf>
    <xf numFmtId="0" fontId="10" fillId="34" borderId="188" xfId="0" applyFont="1" applyFill="1" applyBorder="1" applyAlignment="1" applyProtection="1">
      <alignment horizontal="left" vertical="center" indent="1"/>
      <protection locked="0"/>
    </xf>
    <xf numFmtId="0" fontId="10" fillId="34" borderId="97" xfId="0" applyFont="1" applyFill="1" applyBorder="1" applyAlignment="1" applyProtection="1">
      <alignment horizontal="left" vertical="center" indent="1"/>
      <protection locked="0"/>
    </xf>
    <xf numFmtId="0" fontId="10" fillId="34" borderId="98" xfId="0" applyFont="1" applyFill="1" applyBorder="1" applyAlignment="1" applyProtection="1">
      <alignment horizontal="left" vertical="center" indent="1"/>
      <protection locked="0"/>
    </xf>
    <xf numFmtId="0" fontId="10" fillId="0" borderId="22" xfId="0" applyFont="1" applyFill="1" applyBorder="1" applyAlignment="1" applyProtection="1">
      <alignment horizontal="left" vertical="center" indent="1"/>
      <protection locked="0"/>
    </xf>
    <xf numFmtId="0" fontId="10" fillId="0" borderId="25" xfId="0" applyFont="1" applyFill="1" applyBorder="1" applyAlignment="1" applyProtection="1">
      <alignment horizontal="left" vertical="center" indent="1"/>
      <protection locked="0"/>
    </xf>
    <xf numFmtId="0" fontId="10" fillId="0" borderId="79" xfId="0" applyFont="1" applyFill="1" applyBorder="1" applyAlignment="1" applyProtection="1">
      <alignment horizontal="left" vertical="center" indent="1"/>
      <protection locked="0"/>
    </xf>
    <xf numFmtId="0" fontId="10" fillId="15" borderId="10" xfId="0" applyFont="1" applyFill="1" applyBorder="1" applyAlignment="1" applyProtection="1">
      <alignment horizontal="left" vertical="center" wrapText="1" indent="1"/>
      <protection locked="0"/>
    </xf>
    <xf numFmtId="0" fontId="10" fillId="15" borderId="13" xfId="0" applyFont="1" applyFill="1" applyBorder="1" applyAlignment="1" applyProtection="1">
      <alignment horizontal="left" vertical="center" wrapText="1" indent="1"/>
      <protection locked="0"/>
    </xf>
    <xf numFmtId="0" fontId="10" fillId="0" borderId="99" xfId="0" applyNumberFormat="1" applyFont="1" applyFill="1" applyBorder="1" applyAlignment="1" applyProtection="1">
      <alignment horizontal="left" vertical="center" wrapText="1" indent="1"/>
      <protection locked="0"/>
    </xf>
    <xf numFmtId="0" fontId="10" fillId="0" borderId="17" xfId="0" applyNumberFormat="1" applyFont="1" applyFill="1" applyBorder="1" applyAlignment="1" applyProtection="1">
      <alignment horizontal="left" vertical="center" wrapText="1" indent="1"/>
      <protection locked="0"/>
    </xf>
    <xf numFmtId="0" fontId="10" fillId="0" borderId="14" xfId="0" applyNumberFormat="1" applyFont="1" applyFill="1" applyBorder="1" applyAlignment="1" applyProtection="1">
      <alignment horizontal="left" vertical="center" wrapText="1" indent="1"/>
      <protection locked="0"/>
    </xf>
    <xf numFmtId="0" fontId="18" fillId="0" borderId="0" xfId="0" applyFont="1" applyAlignment="1" applyProtection="1">
      <alignment horizontal="left" vertical="center" wrapText="1"/>
      <protection/>
    </xf>
    <xf numFmtId="0" fontId="9" fillId="33" borderId="85" xfId="0" applyFont="1" applyFill="1" applyBorder="1" applyAlignment="1" applyProtection="1">
      <alignment horizontal="left" vertical="center"/>
      <protection/>
    </xf>
    <xf numFmtId="0" fontId="9" fillId="33" borderId="189" xfId="0" applyFont="1" applyFill="1" applyBorder="1" applyAlignment="1" applyProtection="1">
      <alignment horizontal="left" vertical="center"/>
      <protection/>
    </xf>
    <xf numFmtId="0" fontId="10" fillId="0" borderId="99" xfId="0" applyFont="1" applyFill="1" applyBorder="1" applyAlignment="1" applyProtection="1">
      <alignment horizontal="left" vertical="center" indent="1"/>
      <protection locked="0"/>
    </xf>
    <xf numFmtId="0" fontId="10" fillId="0" borderId="17" xfId="0" applyFont="1" applyFill="1" applyBorder="1" applyAlignment="1" applyProtection="1">
      <alignment horizontal="left" vertical="center" indent="1"/>
      <protection locked="0"/>
    </xf>
    <xf numFmtId="0" fontId="10" fillId="0" borderId="100" xfId="0" applyFont="1" applyFill="1" applyBorder="1" applyAlignment="1" applyProtection="1">
      <alignment horizontal="left" vertical="center" indent="1"/>
      <protection locked="0"/>
    </xf>
    <xf numFmtId="0" fontId="9" fillId="33" borderId="20" xfId="0" applyFont="1" applyFill="1" applyBorder="1" applyAlignment="1" applyProtection="1">
      <alignment horizontal="left" vertical="center"/>
      <protection/>
    </xf>
    <xf numFmtId="0" fontId="9" fillId="33" borderId="18" xfId="0" applyFont="1" applyFill="1" applyBorder="1" applyAlignment="1" applyProtection="1">
      <alignment horizontal="left" vertical="center"/>
      <protection/>
    </xf>
    <xf numFmtId="174" fontId="10" fillId="0" borderId="22" xfId="0" applyNumberFormat="1" applyFont="1" applyFill="1" applyBorder="1" applyAlignment="1" applyProtection="1">
      <alignment horizontal="left" vertical="center" indent="1"/>
      <protection locked="0"/>
    </xf>
    <xf numFmtId="174" fontId="10" fillId="0" borderId="25" xfId="0" applyNumberFormat="1" applyFont="1" applyFill="1" applyBorder="1" applyAlignment="1" applyProtection="1">
      <alignment horizontal="left" vertical="center" indent="1"/>
      <protection locked="0"/>
    </xf>
    <xf numFmtId="174" fontId="10" fillId="0" borderId="79" xfId="0" applyNumberFormat="1" applyFont="1" applyFill="1" applyBorder="1" applyAlignment="1" applyProtection="1">
      <alignment horizontal="left" vertical="center" indent="1"/>
      <protection locked="0"/>
    </xf>
    <xf numFmtId="0" fontId="9" fillId="33" borderId="16" xfId="0" applyFont="1" applyFill="1" applyBorder="1" applyAlignment="1" applyProtection="1">
      <alignment horizontal="left" vertical="center"/>
      <protection/>
    </xf>
    <xf numFmtId="0" fontId="9" fillId="33" borderId="11" xfId="0"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wrapText="1" indent="1"/>
      <protection locked="0"/>
    </xf>
    <xf numFmtId="0" fontId="11" fillId="36" borderId="159" xfId="0" applyFont="1" applyFill="1" applyBorder="1" applyAlignment="1" applyProtection="1">
      <alignment horizontal="center" vertical="center" wrapText="1"/>
      <protection/>
    </xf>
    <xf numFmtId="0" fontId="11" fillId="36" borderId="19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79" xfId="0" applyFont="1" applyFill="1" applyBorder="1" applyAlignment="1" applyProtection="1">
      <alignment horizontal="center" vertical="center" wrapText="1"/>
      <protection locked="0"/>
    </xf>
    <xf numFmtId="0" fontId="11" fillId="36" borderId="32" xfId="0" applyFont="1" applyFill="1" applyBorder="1" applyAlignment="1" applyProtection="1">
      <alignment horizontal="center" vertical="center" wrapText="1"/>
      <protection/>
    </xf>
    <xf numFmtId="0" fontId="0" fillId="0" borderId="36" xfId="0" applyFont="1" applyBorder="1" applyAlignment="1" applyProtection="1">
      <alignment vertical="center" wrapText="1"/>
      <protection/>
    </xf>
    <xf numFmtId="0" fontId="0" fillId="0" borderId="160" xfId="0" applyFont="1" applyBorder="1" applyAlignment="1" applyProtection="1">
      <alignment vertical="center" wrapText="1"/>
      <protection/>
    </xf>
    <xf numFmtId="0" fontId="0" fillId="0" borderId="191"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0" borderId="153" xfId="0" applyFont="1" applyBorder="1" applyAlignment="1" applyProtection="1">
      <alignment vertical="center" wrapText="1"/>
      <protection/>
    </xf>
    <xf numFmtId="0" fontId="10" fillId="43" borderId="10" xfId="0" applyFont="1" applyFill="1" applyBorder="1" applyAlignment="1" applyProtection="1">
      <alignment horizontal="left" vertical="center" wrapText="1" indent="1"/>
      <protection locked="0"/>
    </xf>
    <xf numFmtId="0" fontId="10" fillId="43" borderId="13" xfId="0" applyFont="1" applyFill="1" applyBorder="1" applyAlignment="1" applyProtection="1">
      <alignment horizontal="left" vertical="center" wrapText="1" indent="1"/>
      <protection locked="0"/>
    </xf>
    <xf numFmtId="0" fontId="10" fillId="0" borderId="158" xfId="0" applyFont="1" applyFill="1" applyBorder="1" applyAlignment="1" applyProtection="1">
      <alignment horizontal="left" vertical="center" indent="1"/>
      <protection locked="0"/>
    </xf>
    <xf numFmtId="0" fontId="10" fillId="0" borderId="97" xfId="0" applyFont="1" applyFill="1" applyBorder="1" applyAlignment="1" applyProtection="1">
      <alignment horizontal="left" vertical="center" indent="1"/>
      <protection locked="0"/>
    </xf>
    <xf numFmtId="0" fontId="10" fillId="0" borderId="98" xfId="0" applyFont="1" applyFill="1" applyBorder="1" applyAlignment="1" applyProtection="1">
      <alignment horizontal="left" vertical="center" indent="1"/>
      <protection locked="0"/>
    </xf>
    <xf numFmtId="0" fontId="10" fillId="34" borderId="158" xfId="0" applyFont="1" applyFill="1" applyBorder="1" applyAlignment="1" applyProtection="1">
      <alignment horizontal="left" vertical="center" indent="1"/>
      <protection locked="0"/>
    </xf>
    <xf numFmtId="0" fontId="0" fillId="0" borderId="36"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191"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8" fillId="35" borderId="17" xfId="0" applyFont="1" applyFill="1" applyBorder="1" applyAlignment="1" applyProtection="1">
      <alignment horizontal="center" vertical="center"/>
      <protection/>
    </xf>
    <xf numFmtId="0" fontId="8" fillId="35" borderId="100" xfId="0" applyFont="1" applyFill="1" applyBorder="1" applyAlignment="1" applyProtection="1">
      <alignment horizontal="center" vertical="center"/>
      <protection/>
    </xf>
    <xf numFmtId="0" fontId="11" fillId="36" borderId="34" xfId="0"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22" xfId="0" applyFont="1" applyFill="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horizontal="left" vertical="center" wrapText="1" indent="1"/>
      <protection locked="0"/>
    </xf>
    <xf numFmtId="0" fontId="10" fillId="0" borderId="79" xfId="0" applyFont="1" applyFill="1" applyBorder="1" applyAlignment="1" applyProtection="1">
      <alignment horizontal="left" vertical="center" wrapText="1" indent="1"/>
      <protection locked="0"/>
    </xf>
    <xf numFmtId="0" fontId="11" fillId="36" borderId="160" xfId="0" applyFont="1" applyFill="1" applyBorder="1" applyAlignment="1" applyProtection="1">
      <alignment horizontal="center" vertical="center" wrapText="1"/>
      <protection/>
    </xf>
    <xf numFmtId="0" fontId="11" fillId="36" borderId="106" xfId="0" applyFont="1" applyFill="1" applyBorder="1" applyAlignment="1" applyProtection="1">
      <alignment horizontal="center" vertical="center" wrapText="1"/>
      <protection/>
    </xf>
    <xf numFmtId="0" fontId="11" fillId="36" borderId="165" xfId="0" applyFont="1" applyFill="1" applyBorder="1" applyAlignment="1" applyProtection="1">
      <alignment horizontal="center" vertical="center" wrapText="1"/>
      <protection/>
    </xf>
    <xf numFmtId="0" fontId="0" fillId="0" borderId="106" xfId="0" applyBorder="1" applyAlignment="1" applyProtection="1">
      <alignment horizontal="center" vertical="center" wrapText="1"/>
      <protection/>
    </xf>
    <xf numFmtId="0" fontId="10" fillId="35" borderId="158"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0" fillId="0" borderId="63" xfId="0" applyBorder="1" applyAlignment="1" applyProtection="1">
      <alignment horizontal="center" vertical="center" wrapText="1"/>
      <protection/>
    </xf>
    <xf numFmtId="0" fontId="0" fillId="0" borderId="84" xfId="0" applyBorder="1" applyAlignment="1" applyProtection="1">
      <alignment horizontal="center" vertical="center"/>
      <protection/>
    </xf>
    <xf numFmtId="0" fontId="0" fillId="0" borderId="84" xfId="0" applyBorder="1" applyAlignment="1" applyProtection="1">
      <alignment horizontal="center" vertical="center" wrapText="1"/>
      <protection/>
    </xf>
    <xf numFmtId="0" fontId="9" fillId="33" borderId="58" xfId="0" applyFont="1" applyFill="1" applyBorder="1" applyAlignment="1" applyProtection="1">
      <alignment horizontal="left" vertical="center"/>
      <protection/>
    </xf>
    <xf numFmtId="0" fontId="0" fillId="0" borderId="84" xfId="0" applyFont="1" applyBorder="1" applyAlignment="1" applyProtection="1">
      <alignment horizontal="center"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2" fillId="35" borderId="130" xfId="0" applyFont="1" applyFill="1" applyBorder="1" applyAlignment="1" applyProtection="1">
      <alignment vertical="center"/>
      <protection/>
    </xf>
    <xf numFmtId="0" fontId="0" fillId="0" borderId="17" xfId="0" applyBorder="1" applyAlignment="1" applyProtection="1">
      <alignment vertical="center"/>
      <protection/>
    </xf>
    <xf numFmtId="0" fontId="0" fillId="0" borderId="58" xfId="0" applyBorder="1" applyAlignment="1" applyProtection="1">
      <alignment vertical="center"/>
      <protection/>
    </xf>
    <xf numFmtId="0" fontId="0" fillId="0" borderId="100" xfId="0" applyBorder="1" applyAlignment="1" applyProtection="1">
      <alignment vertical="center"/>
      <protection/>
    </xf>
    <xf numFmtId="0" fontId="11" fillId="36" borderId="36"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1" fillId="36" borderId="22"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10" fillId="0" borderId="25"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0" fillId="43" borderId="22" xfId="0" applyFont="1" applyFill="1" applyBorder="1" applyAlignment="1" applyProtection="1">
      <alignment horizontal="left" vertical="center" wrapText="1" indent="1"/>
      <protection locked="0"/>
    </xf>
    <xf numFmtId="0" fontId="10" fillId="43" borderId="79" xfId="0" applyFont="1" applyFill="1" applyBorder="1" applyAlignment="1" applyProtection="1">
      <alignment horizontal="left" vertical="center" wrapText="1" indent="1"/>
      <protection locked="0"/>
    </xf>
    <xf numFmtId="0" fontId="65" fillId="0" borderId="107" xfId="0" applyFont="1" applyFill="1" applyBorder="1" applyAlignment="1" applyProtection="1">
      <alignment vertical="center" wrapText="1"/>
      <protection locked="0"/>
    </xf>
    <xf numFmtId="0" fontId="0" fillId="0" borderId="112" xfId="0" applyFont="1" applyFill="1" applyBorder="1" applyAlignment="1" applyProtection="1">
      <alignment vertical="center"/>
      <protection locked="0"/>
    </xf>
    <xf numFmtId="0" fontId="0" fillId="0" borderId="132" xfId="0" applyFont="1" applyFill="1" applyBorder="1" applyAlignment="1" applyProtection="1">
      <alignment vertical="center"/>
      <protection locked="0"/>
    </xf>
    <xf numFmtId="0" fontId="10" fillId="0" borderId="0" xfId="0" applyFont="1" applyBorder="1" applyAlignment="1" applyProtection="1">
      <alignment horizontal="left" vertical="center" indent="1"/>
      <protection/>
    </xf>
    <xf numFmtId="0" fontId="11"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0" fillId="48" borderId="22" xfId="0" applyFont="1" applyFill="1" applyBorder="1" applyAlignment="1" applyProtection="1">
      <alignment horizontal="center" vertical="center" wrapText="1"/>
      <protection locked="0"/>
    </xf>
    <xf numFmtId="0" fontId="10" fillId="48" borderId="25" xfId="0" applyFont="1" applyFill="1" applyBorder="1" applyAlignment="1" applyProtection="1">
      <alignment horizontal="center" vertical="center" wrapText="1"/>
      <protection locked="0"/>
    </xf>
    <xf numFmtId="0" fontId="10" fillId="48" borderId="79" xfId="0" applyFont="1" applyFill="1" applyBorder="1" applyAlignment="1" applyProtection="1">
      <alignment horizontal="center" vertical="center" wrapText="1"/>
      <protection locked="0"/>
    </xf>
    <xf numFmtId="0" fontId="11" fillId="0" borderId="192"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79"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1" fillId="54" borderId="99" xfId="0" applyFont="1" applyFill="1" applyBorder="1" applyAlignment="1" applyProtection="1">
      <alignment horizontal="center" vertical="center" wrapText="1"/>
      <protection/>
    </xf>
    <xf numFmtId="0" fontId="11" fillId="54" borderId="17" xfId="0" applyFont="1" applyFill="1" applyBorder="1" applyAlignment="1" applyProtection="1">
      <alignment horizontal="center" vertical="center" wrapText="1"/>
      <protection/>
    </xf>
    <xf numFmtId="0" fontId="11" fillId="54" borderId="100" xfId="0" applyFont="1" applyFill="1" applyBorder="1" applyAlignment="1" applyProtection="1">
      <alignment horizontal="center" vertical="center" wrapText="1"/>
      <protection/>
    </xf>
    <xf numFmtId="0" fontId="10" fillId="0" borderId="192"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15" xfId="0" applyBorder="1" applyAlignment="1" applyProtection="1">
      <alignment vertical="center" wrapText="1"/>
      <protection locked="0"/>
    </xf>
    <xf numFmtId="0" fontId="10" fillId="0" borderId="79" xfId="0" applyFont="1" applyFill="1" applyBorder="1" applyAlignment="1" applyProtection="1">
      <alignment horizontal="left" vertical="center" wrapText="1"/>
      <protection locked="0"/>
    </xf>
    <xf numFmtId="0" fontId="11" fillId="48" borderId="192" xfId="0" applyFont="1" applyFill="1" applyBorder="1" applyAlignment="1" applyProtection="1">
      <alignment horizontal="center" vertical="center" wrapText="1"/>
      <protection locked="0"/>
    </xf>
    <xf numFmtId="0" fontId="11" fillId="48" borderId="25" xfId="0" applyFont="1" applyFill="1" applyBorder="1" applyAlignment="1" applyProtection="1">
      <alignment horizontal="center" vertical="center" wrapText="1"/>
      <protection locked="0"/>
    </xf>
    <xf numFmtId="0" fontId="11" fillId="48" borderId="79" xfId="0" applyFont="1" applyFill="1" applyBorder="1" applyAlignment="1" applyProtection="1">
      <alignment horizontal="center" vertical="center" wrapText="1"/>
      <protection locked="0"/>
    </xf>
    <xf numFmtId="0" fontId="10" fillId="0" borderId="94" xfId="0" applyFont="1" applyFill="1" applyBorder="1" applyAlignment="1" applyProtection="1">
      <alignment vertical="center" wrapText="1"/>
      <protection locked="0"/>
    </xf>
    <xf numFmtId="0" fontId="10" fillId="0" borderId="94" xfId="0" applyFont="1" applyFill="1" applyBorder="1" applyAlignment="1" applyProtection="1">
      <alignment wrapText="1"/>
      <protection locked="0"/>
    </xf>
    <xf numFmtId="0" fontId="10" fillId="0" borderId="105" xfId="0" applyFont="1" applyFill="1" applyBorder="1" applyAlignment="1" applyProtection="1">
      <alignment wrapText="1"/>
      <protection locked="0"/>
    </xf>
    <xf numFmtId="0" fontId="11" fillId="0" borderId="103" xfId="0" applyFont="1" applyFill="1" applyBorder="1" applyAlignment="1" applyProtection="1">
      <alignment horizontal="left" vertical="center" wrapText="1"/>
      <protection/>
    </xf>
    <xf numFmtId="0" fontId="20" fillId="0" borderId="94" xfId="0" applyFont="1" applyFill="1" applyBorder="1" applyAlignment="1" applyProtection="1">
      <alignment horizontal="left" vertical="center" wrapText="1"/>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wrapText="1"/>
      <protection locked="0"/>
    </xf>
    <xf numFmtId="0" fontId="10" fillId="0" borderId="13" xfId="0" applyFont="1" applyFill="1" applyBorder="1" applyAlignment="1" applyProtection="1">
      <alignment wrapText="1"/>
      <protection locked="0"/>
    </xf>
    <xf numFmtId="0" fontId="11" fillId="54" borderId="12" xfId="0" applyFont="1" applyFill="1" applyBorder="1" applyAlignment="1" applyProtection="1">
      <alignment horizontal="center" vertical="center" wrapText="1"/>
      <protection/>
    </xf>
    <xf numFmtId="0" fontId="0" fillId="54" borderId="12" xfId="0" applyFill="1" applyBorder="1" applyAlignment="1" applyProtection="1">
      <alignment/>
      <protection/>
    </xf>
    <xf numFmtId="0" fontId="0" fillId="54" borderId="21" xfId="0" applyFill="1" applyBorder="1" applyAlignment="1" applyProtection="1">
      <alignment/>
      <protection/>
    </xf>
    <xf numFmtId="0" fontId="11" fillId="54" borderId="101" xfId="0" applyFont="1" applyFill="1" applyBorder="1" applyAlignment="1" applyProtection="1">
      <alignment horizontal="center" vertical="center" wrapText="1"/>
      <protection/>
    </xf>
    <xf numFmtId="0" fontId="0" fillId="54" borderId="12" xfId="0" applyFill="1" applyBorder="1" applyAlignment="1" applyProtection="1">
      <alignment horizontal="center" vertical="center" wrapText="1"/>
      <protection/>
    </xf>
    <xf numFmtId="0" fontId="64" fillId="0" borderId="19" xfId="0" applyFont="1" applyFill="1" applyBorder="1" applyAlignment="1" applyProtection="1">
      <alignment horizontal="left" vertical="center"/>
      <protection/>
    </xf>
    <xf numFmtId="0" fontId="63" fillId="0" borderId="19" xfId="0" applyFont="1" applyFill="1" applyBorder="1" applyAlignment="1" applyProtection="1">
      <alignment horizontal="left" vertical="center"/>
      <protection/>
    </xf>
    <xf numFmtId="0" fontId="10" fillId="0" borderId="188"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97" xfId="0" applyBorder="1" applyAlignment="1" applyProtection="1">
      <alignment vertical="center" wrapText="1"/>
      <protection locked="0"/>
    </xf>
    <xf numFmtId="0" fontId="0" fillId="0" borderId="163" xfId="0" applyBorder="1" applyAlignment="1" applyProtection="1">
      <alignment vertical="center" wrapText="1"/>
      <protection locked="0"/>
    </xf>
    <xf numFmtId="0" fontId="45" fillId="34" borderId="20" xfId="0" applyFont="1" applyFill="1" applyBorder="1" applyAlignment="1" applyProtection="1">
      <alignment horizontal="left" wrapText="1"/>
      <protection/>
    </xf>
    <xf numFmtId="0" fontId="3" fillId="34" borderId="0" xfId="0" applyFont="1" applyFill="1" applyBorder="1" applyAlignment="1" applyProtection="1">
      <alignment horizontal="left" wrapText="1"/>
      <protection/>
    </xf>
    <xf numFmtId="0" fontId="11" fillId="54" borderId="130" xfId="0" applyFont="1" applyFill="1" applyBorder="1" applyAlignment="1" applyProtection="1">
      <alignment horizontal="center" vertical="center" wrapText="1"/>
      <protection/>
    </xf>
    <xf numFmtId="0" fontId="11" fillId="54" borderId="14" xfId="0" applyFont="1" applyFill="1" applyBorder="1" applyAlignment="1" applyProtection="1">
      <alignment horizontal="center" vertical="center" wrapText="1"/>
      <protection/>
    </xf>
    <xf numFmtId="0" fontId="10" fillId="0" borderId="25" xfId="0" applyFont="1" applyFill="1" applyBorder="1" applyAlignment="1" applyProtection="1">
      <alignment horizontal="left" wrapText="1"/>
      <protection locked="0"/>
    </xf>
    <xf numFmtId="0" fontId="10" fillId="0" borderId="79" xfId="0" applyFont="1" applyFill="1" applyBorder="1" applyAlignment="1" applyProtection="1">
      <alignment horizontal="left" wrapText="1"/>
      <protection locked="0"/>
    </xf>
    <xf numFmtId="0" fontId="10" fillId="0" borderId="158" xfId="0" applyFont="1" applyFill="1" applyBorder="1" applyAlignment="1" applyProtection="1">
      <alignment horizontal="left" vertical="center" wrapText="1"/>
      <protection locked="0"/>
    </xf>
    <xf numFmtId="0" fontId="10" fillId="0" borderId="97" xfId="0" applyFont="1" applyFill="1" applyBorder="1" applyAlignment="1" applyProtection="1">
      <alignment horizontal="left" vertical="center" wrapText="1"/>
      <protection locked="0"/>
    </xf>
    <xf numFmtId="0" fontId="10" fillId="0" borderId="98" xfId="0" applyFont="1" applyFill="1" applyBorder="1" applyAlignment="1" applyProtection="1">
      <alignment horizontal="left" vertical="center" wrapText="1"/>
      <protection locked="0"/>
    </xf>
    <xf numFmtId="0" fontId="10" fillId="43" borderId="22" xfId="0" applyFont="1" applyFill="1" applyBorder="1" applyAlignment="1" applyProtection="1">
      <alignment horizontal="left" vertical="center" wrapText="1"/>
      <protection locked="0"/>
    </xf>
    <xf numFmtId="0" fontId="10" fillId="43" borderId="25" xfId="0" applyFont="1" applyFill="1" applyBorder="1" applyAlignment="1" applyProtection="1">
      <alignment horizontal="left" vertical="center" wrapText="1"/>
      <protection locked="0"/>
    </xf>
    <xf numFmtId="0" fontId="10" fillId="43" borderId="79" xfId="0" applyFont="1" applyFill="1" applyBorder="1" applyAlignment="1" applyProtection="1">
      <alignment horizontal="left" vertical="center" wrapText="1"/>
      <protection locked="0"/>
    </xf>
    <xf numFmtId="0" fontId="0" fillId="0" borderId="17" xfId="0"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6" fillId="0" borderId="58" xfId="0" applyFont="1" applyFill="1" applyBorder="1" applyAlignment="1" applyProtection="1">
      <alignment horizontal="center"/>
      <protection/>
    </xf>
    <xf numFmtId="0" fontId="10" fillId="0" borderId="163"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xf>
    <xf numFmtId="0" fontId="10" fillId="0" borderId="94" xfId="0" applyFont="1" applyFill="1" applyBorder="1" applyAlignment="1" applyProtection="1">
      <alignment horizontal="left" vertical="center" wrapText="1"/>
      <protection/>
    </xf>
    <xf numFmtId="0" fontId="10" fillId="37" borderId="22" xfId="0" applyFont="1" applyFill="1" applyBorder="1" applyAlignment="1" applyProtection="1">
      <alignment horizontal="left" vertical="center"/>
      <protection/>
    </xf>
    <xf numFmtId="0" fontId="10" fillId="37" borderId="15" xfId="0" applyFont="1" applyFill="1" applyBorder="1" applyAlignment="1" applyProtection="1">
      <alignment horizontal="left" vertical="center"/>
      <protection/>
    </xf>
    <xf numFmtId="175" fontId="11" fillId="37" borderId="22" xfId="0" applyNumberFormat="1" applyFont="1" applyFill="1" applyBorder="1" applyAlignment="1" applyProtection="1">
      <alignment horizontal="right" vertical="center" wrapText="1"/>
      <protection/>
    </xf>
    <xf numFmtId="175" fontId="11" fillId="37" borderId="15" xfId="0" applyNumberFormat="1" applyFont="1" applyFill="1" applyBorder="1" applyAlignment="1" applyProtection="1">
      <alignment horizontal="right" vertical="center" wrapText="1"/>
      <protection/>
    </xf>
    <xf numFmtId="0" fontId="10" fillId="0" borderId="22" xfId="0" applyFont="1" applyFill="1" applyBorder="1" applyAlignment="1" applyProtection="1">
      <alignment vertical="top" wrapText="1"/>
      <protection locked="0"/>
    </xf>
    <xf numFmtId="0" fontId="10" fillId="0" borderId="15" xfId="0" applyFont="1" applyFill="1" applyBorder="1" applyAlignment="1" applyProtection="1">
      <alignment vertical="top" wrapText="1"/>
      <protection locked="0"/>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0" fillId="0" borderId="15" xfId="0" applyFont="1" applyFill="1" applyBorder="1" applyAlignment="1" applyProtection="1">
      <alignment horizontal="left" vertical="center" wrapText="1"/>
      <protection locked="0"/>
    </xf>
    <xf numFmtId="0" fontId="10" fillId="0" borderId="192"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1" fillId="35" borderId="130" xfId="0" applyFont="1" applyFill="1" applyBorder="1" applyAlignment="1" applyProtection="1">
      <alignment horizontal="left" vertical="center" indent="1"/>
      <protection/>
    </xf>
    <xf numFmtId="0" fontId="11" fillId="0" borderId="10" xfId="0" applyFont="1" applyFill="1" applyBorder="1" applyAlignment="1" applyProtection="1">
      <alignment horizontal="left" vertical="center" wrapText="1"/>
      <protection/>
    </xf>
    <xf numFmtId="0" fontId="10" fillId="35" borderId="102" xfId="0" applyFont="1" applyFill="1" applyBorder="1" applyAlignment="1" applyProtection="1">
      <alignment horizontal="left" vertical="center" indent="1"/>
      <protection/>
    </xf>
    <xf numFmtId="0" fontId="10" fillId="35" borderId="10" xfId="0" applyFont="1" applyFill="1" applyBorder="1" applyAlignment="1" applyProtection="1">
      <alignment horizontal="left" vertical="center" indent="1"/>
      <protection/>
    </xf>
    <xf numFmtId="0" fontId="10" fillId="35" borderId="13" xfId="0" applyFont="1" applyFill="1" applyBorder="1" applyAlignment="1" applyProtection="1">
      <alignment horizontal="left" vertical="center" indent="1"/>
      <protection/>
    </xf>
    <xf numFmtId="0" fontId="10" fillId="35" borderId="188" xfId="0" applyFont="1" applyFill="1" applyBorder="1" applyAlignment="1" applyProtection="1">
      <alignment horizontal="center" vertical="center"/>
      <protection/>
    </xf>
    <xf numFmtId="0" fontId="10" fillId="35" borderId="97" xfId="0" applyFont="1" applyFill="1" applyBorder="1" applyAlignment="1" applyProtection="1">
      <alignment horizontal="center" vertical="center"/>
      <protection/>
    </xf>
    <xf numFmtId="0" fontId="10" fillId="35" borderId="98" xfId="0" applyFont="1" applyFill="1" applyBorder="1" applyAlignment="1" applyProtection="1">
      <alignment horizontal="center" vertical="center"/>
      <protection/>
    </xf>
    <xf numFmtId="0" fontId="18" fillId="0" borderId="0" xfId="0" applyFont="1" applyAlignment="1" applyProtection="1">
      <alignment horizontal="left" wrapText="1"/>
      <protection/>
    </xf>
    <xf numFmtId="0" fontId="5" fillId="0"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36" borderId="99" xfId="0" applyFont="1" applyFill="1" applyBorder="1" applyAlignment="1" applyProtection="1">
      <alignment horizontal="center" vertical="center"/>
      <protection/>
    </xf>
    <xf numFmtId="0" fontId="11" fillId="36" borderId="14" xfId="0" applyFont="1" applyFill="1" applyBorder="1" applyAlignment="1" applyProtection="1">
      <alignment horizontal="center" vertical="center"/>
      <protection/>
    </xf>
    <xf numFmtId="0" fontId="11" fillId="35" borderId="113" xfId="0" applyFont="1" applyFill="1" applyBorder="1" applyAlignment="1" applyProtection="1">
      <alignment horizontal="center"/>
      <protection/>
    </xf>
    <xf numFmtId="0" fontId="11" fillId="35" borderId="19" xfId="0" applyFont="1" applyFill="1" applyBorder="1" applyAlignment="1" applyProtection="1">
      <alignment horizontal="center"/>
      <protection/>
    </xf>
    <xf numFmtId="0" fontId="0" fillId="0" borderId="132" xfId="0" applyBorder="1" applyAlignment="1" applyProtection="1">
      <alignment/>
      <protection/>
    </xf>
    <xf numFmtId="0" fontId="0" fillId="34" borderId="26" xfId="0" applyFill="1" applyBorder="1" applyAlignment="1" applyProtection="1">
      <alignment horizontal="left" vertical="justify" wrapText="1"/>
      <protection/>
    </xf>
    <xf numFmtId="0" fontId="0" fillId="0" borderId="0" xfId="0" applyBorder="1" applyAlignment="1">
      <alignment horizontal="left" vertical="justify" wrapText="1"/>
    </xf>
    <xf numFmtId="0" fontId="0" fillId="0" borderId="18" xfId="0" applyBorder="1" applyAlignment="1">
      <alignment horizontal="left" vertical="justify" wrapText="1"/>
    </xf>
    <xf numFmtId="0" fontId="0" fillId="0" borderId="26" xfId="0" applyBorder="1" applyAlignment="1">
      <alignment horizontal="left" vertical="justify" wrapText="1"/>
    </xf>
    <xf numFmtId="0" fontId="0" fillId="0" borderId="106" xfId="0" applyBorder="1" applyAlignment="1">
      <alignment horizontal="left" vertical="justify" wrapText="1"/>
    </xf>
    <xf numFmtId="0" fontId="0" fillId="0" borderId="63" xfId="0" applyBorder="1" applyAlignment="1">
      <alignment horizontal="left" vertical="justify" wrapText="1"/>
    </xf>
    <xf numFmtId="0" fontId="0" fillId="0" borderId="193" xfId="0" applyBorder="1" applyAlignment="1">
      <alignment horizontal="left" vertical="justify" wrapText="1"/>
    </xf>
    <xf numFmtId="0" fontId="56" fillId="35" borderId="107" xfId="0" applyFont="1" applyFill="1" applyBorder="1" applyAlignment="1" applyProtection="1">
      <alignment horizontal="left"/>
      <protection/>
    </xf>
    <xf numFmtId="0" fontId="56" fillId="35" borderId="112" xfId="0" applyFont="1" applyFill="1" applyBorder="1" applyAlignment="1" applyProtection="1">
      <alignment horizontal="left"/>
      <protection/>
    </xf>
    <xf numFmtId="0" fontId="56" fillId="35" borderId="132" xfId="0" applyFont="1" applyFill="1" applyBorder="1" applyAlignment="1" applyProtection="1">
      <alignment horizontal="left"/>
      <protection/>
    </xf>
    <xf numFmtId="0" fontId="0" fillId="0" borderId="120" xfId="0" applyFont="1" applyFill="1" applyBorder="1" applyAlignment="1" applyProtection="1">
      <alignment horizontal="left" indent="1"/>
      <protection/>
    </xf>
    <xf numFmtId="0" fontId="0" fillId="0" borderId="93" xfId="0" applyFont="1" applyFill="1" applyBorder="1" applyAlignment="1" applyProtection="1">
      <alignment horizontal="left" indent="1"/>
      <protection/>
    </xf>
    <xf numFmtId="0" fontId="0" fillId="0" borderId="154" xfId="0" applyFont="1" applyFill="1" applyBorder="1" applyAlignment="1" applyProtection="1">
      <alignment horizontal="left" indent="1"/>
      <protection/>
    </xf>
    <xf numFmtId="0" fontId="0" fillId="0" borderId="85" xfId="0" applyNumberFormat="1" applyBorder="1" applyAlignment="1" applyProtection="1">
      <alignment horizontal="left" vertical="top" wrapText="1"/>
      <protection locked="0"/>
    </xf>
    <xf numFmtId="0" fontId="0" fillId="0" borderId="58" xfId="0" applyNumberFormat="1" applyBorder="1" applyAlignment="1" applyProtection="1">
      <alignment horizontal="left" vertical="top" wrapText="1"/>
      <protection locked="0"/>
    </xf>
    <xf numFmtId="0" fontId="0" fillId="0" borderId="96" xfId="0" applyNumberFormat="1" applyBorder="1" applyAlignment="1" applyProtection="1">
      <alignment horizontal="left" vertical="top" wrapText="1"/>
      <protection locked="0"/>
    </xf>
    <xf numFmtId="0" fontId="0" fillId="0" borderId="20"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126"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0" fontId="0" fillId="0" borderId="19" xfId="0" applyNumberFormat="1" applyBorder="1" applyAlignment="1" applyProtection="1">
      <alignment horizontal="left" vertical="top" wrapText="1"/>
      <protection locked="0"/>
    </xf>
    <xf numFmtId="0" fontId="0" fillId="0" borderId="153" xfId="0" applyNumberFormat="1" applyBorder="1" applyAlignment="1" applyProtection="1">
      <alignment horizontal="left" vertical="top" wrapText="1"/>
      <protection locked="0"/>
    </xf>
    <xf numFmtId="0" fontId="0" fillId="0" borderId="194" xfId="0" applyFont="1" applyBorder="1" applyAlignment="1" applyProtection="1">
      <alignment horizontal="left" indent="1"/>
      <protection/>
    </xf>
    <xf numFmtId="0" fontId="0" fillId="0" borderId="149" xfId="0" applyFont="1" applyBorder="1" applyAlignment="1" applyProtection="1">
      <alignment horizontal="left" indent="1"/>
      <protection/>
    </xf>
    <xf numFmtId="0" fontId="0" fillId="0" borderId="195" xfId="0" applyFont="1" applyBorder="1" applyAlignment="1" applyProtection="1">
      <alignment horizontal="left" indent="1"/>
      <protection/>
    </xf>
    <xf numFmtId="0" fontId="57" fillId="42" borderId="107" xfId="0" applyFont="1" applyFill="1" applyBorder="1" applyAlignment="1" applyProtection="1">
      <alignment horizontal="center" vertical="center"/>
      <protection/>
    </xf>
    <xf numFmtId="0" fontId="57" fillId="42" borderId="112" xfId="0" applyFont="1" applyFill="1" applyBorder="1" applyAlignment="1" applyProtection="1">
      <alignment horizontal="center" vertical="center"/>
      <protection/>
    </xf>
    <xf numFmtId="0" fontId="11" fillId="35" borderId="107" xfId="0" applyFont="1" applyFill="1" applyBorder="1" applyAlignment="1" applyProtection="1">
      <alignment horizontal="center"/>
      <protection/>
    </xf>
    <xf numFmtId="0" fontId="11" fillId="35" borderId="112" xfId="0" applyFont="1" applyFill="1" applyBorder="1" applyAlignment="1" applyProtection="1">
      <alignment horizontal="center"/>
      <protection/>
    </xf>
    <xf numFmtId="0" fontId="11" fillId="35" borderId="114" xfId="0" applyFont="1" applyFill="1" applyBorder="1" applyAlignment="1" applyProtection="1">
      <alignment horizontal="center"/>
      <protection/>
    </xf>
    <xf numFmtId="0" fontId="11" fillId="41" borderId="107" xfId="0" applyFont="1" applyFill="1" applyBorder="1" applyAlignment="1" applyProtection="1">
      <alignment horizontal="center"/>
      <protection/>
    </xf>
    <xf numFmtId="0" fontId="11" fillId="41" borderId="112" xfId="0" applyFont="1" applyFill="1" applyBorder="1" applyAlignment="1" applyProtection="1">
      <alignment horizontal="center"/>
      <protection/>
    </xf>
    <xf numFmtId="0" fontId="11" fillId="41" borderId="132" xfId="0" applyFont="1" applyFill="1" applyBorder="1" applyAlignment="1" applyProtection="1">
      <alignment horizontal="center"/>
      <protection/>
    </xf>
    <xf numFmtId="0" fontId="20" fillId="42" borderId="107" xfId="0" applyFont="1" applyFill="1" applyBorder="1" applyAlignment="1" applyProtection="1">
      <alignment horizontal="right" vertical="center"/>
      <protection/>
    </xf>
    <xf numFmtId="0" fontId="0" fillId="0" borderId="112" xfId="0" applyBorder="1" applyAlignment="1" applyProtection="1">
      <alignment/>
      <protection/>
    </xf>
    <xf numFmtId="0" fontId="0" fillId="0" borderId="26" xfId="0" applyFill="1" applyBorder="1" applyAlignment="1" applyProtection="1">
      <alignment horizontal="left" vertical="justify" wrapText="1"/>
      <protection/>
    </xf>
    <xf numFmtId="0" fontId="0" fillId="0" borderId="0" xfId="0" applyFill="1" applyBorder="1" applyAlignment="1">
      <alignment horizontal="left" vertical="justify" wrapText="1"/>
    </xf>
    <xf numFmtId="0" fontId="0" fillId="0" borderId="18" xfId="0" applyFill="1" applyBorder="1" applyAlignment="1">
      <alignment horizontal="left" vertical="justify" wrapText="1"/>
    </xf>
    <xf numFmtId="0" fontId="0" fillId="0" borderId="26" xfId="0" applyFill="1" applyBorder="1" applyAlignment="1">
      <alignment horizontal="left" vertical="justify" wrapText="1"/>
    </xf>
    <xf numFmtId="0" fontId="0" fillId="0" borderId="106" xfId="0" applyFill="1" applyBorder="1" applyAlignment="1">
      <alignment horizontal="left" vertical="justify" wrapText="1"/>
    </xf>
    <xf numFmtId="0" fontId="0" fillId="0" borderId="63" xfId="0" applyFill="1" applyBorder="1" applyAlignment="1">
      <alignment horizontal="left" vertical="justify" wrapText="1"/>
    </xf>
    <xf numFmtId="0" fontId="0" fillId="0" borderId="193" xfId="0" applyFill="1" applyBorder="1" applyAlignment="1">
      <alignment horizontal="left" vertical="justify" wrapText="1"/>
    </xf>
    <xf numFmtId="0" fontId="11" fillId="35" borderId="16" xfId="0" applyFont="1" applyFill="1" applyBorder="1" applyAlignment="1" applyProtection="1">
      <alignment horizontal="center"/>
      <protection/>
    </xf>
    <xf numFmtId="0" fontId="0" fillId="0" borderId="120" xfId="0" applyFont="1" applyBorder="1" applyAlignment="1" applyProtection="1">
      <alignment horizontal="left" indent="1"/>
      <protection/>
    </xf>
    <xf numFmtId="0" fontId="0" fillId="0" borderId="93" xfId="0" applyFont="1" applyBorder="1" applyAlignment="1" applyProtection="1">
      <alignment horizontal="left" indent="1"/>
      <protection/>
    </xf>
    <xf numFmtId="0" fontId="0" fillId="0" borderId="154" xfId="0" applyFont="1" applyBorder="1" applyAlignment="1" applyProtection="1">
      <alignment horizontal="left" indent="1"/>
      <protection/>
    </xf>
    <xf numFmtId="0" fontId="20" fillId="41" borderId="37" xfId="0" applyFont="1" applyFill="1" applyBorder="1" applyAlignment="1" applyProtection="1">
      <alignment horizontal="center" wrapText="1"/>
      <protection/>
    </xf>
    <xf numFmtId="0" fontId="0" fillId="0" borderId="84" xfId="0" applyBorder="1" applyAlignment="1" applyProtection="1">
      <alignment horizontal="center"/>
      <protection/>
    </xf>
    <xf numFmtId="0" fontId="20" fillId="34" borderId="0" xfId="0" applyFont="1" applyFill="1" applyAlignment="1" applyProtection="1">
      <alignment horizontal="center" wrapText="1"/>
      <protection/>
    </xf>
    <xf numFmtId="0" fontId="0" fillId="0" borderId="196" xfId="0" applyFont="1" applyBorder="1" applyAlignment="1" applyProtection="1">
      <alignment horizontal="left" indent="1"/>
      <protection/>
    </xf>
    <xf numFmtId="0" fontId="0" fillId="0" borderId="139" xfId="0" applyFont="1" applyBorder="1" applyAlignment="1" applyProtection="1">
      <alignment horizontal="left" indent="1"/>
      <protection/>
    </xf>
    <xf numFmtId="0" fontId="0" fillId="0" borderId="197" xfId="0" applyFont="1" applyBorder="1" applyAlignment="1" applyProtection="1">
      <alignment horizontal="left" indent="1"/>
      <protection/>
    </xf>
    <xf numFmtId="0" fontId="20" fillId="41" borderId="102" xfId="0" applyFont="1" applyFill="1" applyBorder="1" applyAlignment="1" applyProtection="1">
      <alignment horizontal="left"/>
      <protection/>
    </xf>
    <xf numFmtId="0" fontId="20" fillId="41" borderId="10" xfId="0" applyFont="1" applyFill="1" applyBorder="1" applyAlignment="1" applyProtection="1">
      <alignment horizontal="left"/>
      <protection/>
    </xf>
    <xf numFmtId="0" fontId="0" fillId="48" borderId="10" xfId="0" applyFill="1" applyBorder="1" applyAlignment="1" applyProtection="1">
      <alignment horizontal="left" wrapText="1" indent="1"/>
      <protection/>
    </xf>
    <xf numFmtId="0" fontId="0" fillId="48" borderId="13" xfId="0" applyFill="1" applyBorder="1" applyAlignment="1" applyProtection="1">
      <alignment horizontal="left" wrapText="1" indent="1"/>
      <protection/>
    </xf>
    <xf numFmtId="0" fontId="20" fillId="41" borderId="103" xfId="0" applyFont="1" applyFill="1" applyBorder="1" applyAlignment="1" applyProtection="1">
      <alignment horizontal="left"/>
      <protection/>
    </xf>
    <xf numFmtId="0" fontId="20" fillId="41" borderId="94" xfId="0" applyFont="1" applyFill="1" applyBorder="1" applyAlignment="1" applyProtection="1">
      <alignment horizontal="left"/>
      <protection/>
    </xf>
    <xf numFmtId="0" fontId="0" fillId="34" borderId="94" xfId="0" applyFill="1" applyBorder="1" applyAlignment="1" applyProtection="1">
      <alignment horizontal="left" wrapText="1" indent="1"/>
      <protection locked="0"/>
    </xf>
    <xf numFmtId="0" fontId="0" fillId="34" borderId="105" xfId="0" applyFill="1" applyBorder="1" applyAlignment="1" applyProtection="1">
      <alignment horizontal="left" wrapText="1" indent="1"/>
      <protection locked="0"/>
    </xf>
    <xf numFmtId="0" fontId="0" fillId="34" borderId="0" xfId="0" applyFill="1" applyBorder="1" applyAlignment="1" applyProtection="1">
      <alignment horizontal="left" wrapText="1" indent="1"/>
      <protection/>
    </xf>
    <xf numFmtId="0" fontId="20" fillId="43" borderId="0" xfId="0" applyFont="1" applyFill="1" applyBorder="1" applyAlignment="1" applyProtection="1">
      <alignment horizontal="left"/>
      <protection/>
    </xf>
    <xf numFmtId="0" fontId="11" fillId="46" borderId="107" xfId="0" applyFont="1" applyFill="1" applyBorder="1" applyAlignment="1" applyProtection="1">
      <alignment horizontal="center"/>
      <protection/>
    </xf>
    <xf numFmtId="0" fontId="11" fillId="46" borderId="112" xfId="0" applyFont="1" applyFill="1" applyBorder="1" applyAlignment="1" applyProtection="1">
      <alignment horizontal="center"/>
      <protection/>
    </xf>
    <xf numFmtId="0" fontId="11" fillId="46" borderId="132" xfId="0" applyFont="1" applyFill="1" applyBorder="1" applyAlignment="1" applyProtection="1">
      <alignment horizontal="center"/>
      <protection/>
    </xf>
    <xf numFmtId="3" fontId="11" fillId="41" borderId="107" xfId="0" applyNumberFormat="1" applyFont="1" applyFill="1" applyBorder="1" applyAlignment="1" applyProtection="1">
      <alignment horizontal="center" wrapText="1"/>
      <protection/>
    </xf>
    <xf numFmtId="3" fontId="11" fillId="41" borderId="112" xfId="0" applyNumberFormat="1" applyFont="1" applyFill="1" applyBorder="1" applyAlignment="1" applyProtection="1">
      <alignment horizontal="center" wrapText="1"/>
      <protection/>
    </xf>
    <xf numFmtId="3" fontId="11" fillId="41" borderId="132" xfId="0" applyNumberFormat="1" applyFont="1" applyFill="1" applyBorder="1" applyAlignment="1" applyProtection="1">
      <alignment horizontal="center" wrapText="1"/>
      <protection/>
    </xf>
    <xf numFmtId="49" fontId="0" fillId="0" borderId="135" xfId="50" applyNumberFormat="1" applyFont="1" applyBorder="1" applyAlignment="1" applyProtection="1">
      <alignment horizontal="center" wrapText="1"/>
      <protection locked="0"/>
    </xf>
    <xf numFmtId="49" fontId="0" fillId="0" borderId="139" xfId="50" applyNumberFormat="1" applyFont="1" applyBorder="1" applyAlignment="1" applyProtection="1">
      <alignment horizontal="center" wrapText="1"/>
      <protection locked="0"/>
    </xf>
    <xf numFmtId="49" fontId="0" fillId="0" borderId="197" xfId="50" applyNumberFormat="1" applyFont="1" applyBorder="1" applyAlignment="1" applyProtection="1">
      <alignment horizontal="center" wrapText="1"/>
      <protection locked="0"/>
    </xf>
    <xf numFmtId="0" fontId="23" fillId="0" borderId="0" xfId="0" applyFont="1" applyAlignment="1" applyProtection="1">
      <alignment horizontal="left"/>
      <protection/>
    </xf>
    <xf numFmtId="0" fontId="20" fillId="41" borderId="101" xfId="0" applyFont="1" applyFill="1" applyBorder="1" applyAlignment="1" applyProtection="1">
      <alignment horizontal="left"/>
      <protection/>
    </xf>
    <xf numFmtId="0" fontId="20" fillId="41" borderId="12" xfId="0" applyFont="1" applyFill="1" applyBorder="1" applyAlignment="1" applyProtection="1">
      <alignment horizontal="left"/>
      <protection/>
    </xf>
    <xf numFmtId="0" fontId="0" fillId="48" borderId="12" xfId="0" applyNumberFormat="1" applyFill="1" applyBorder="1" applyAlignment="1" applyProtection="1">
      <alignment horizontal="left" wrapText="1" indent="1"/>
      <protection/>
    </xf>
    <xf numFmtId="0" fontId="0" fillId="48" borderId="21" xfId="0" applyNumberFormat="1" applyFill="1" applyBorder="1" applyAlignment="1" applyProtection="1">
      <alignment horizontal="left" wrapText="1" indent="1"/>
      <protection/>
    </xf>
    <xf numFmtId="3" fontId="55" fillId="34" borderId="0" xfId="0" applyNumberFormat="1" applyFont="1" applyFill="1" applyAlignment="1" applyProtection="1">
      <alignment horizontal="center" wrapText="1"/>
      <protection/>
    </xf>
    <xf numFmtId="0" fontId="0" fillId="0" borderId="0" xfId="0" applyAlignment="1" applyProtection="1">
      <alignment horizontal="center" wrapText="1"/>
      <protection/>
    </xf>
    <xf numFmtId="0" fontId="11" fillId="41" borderId="0" xfId="0" applyFont="1" applyFill="1" applyBorder="1" applyAlignment="1" applyProtection="1">
      <alignment horizontal="center"/>
      <protection/>
    </xf>
    <xf numFmtId="0" fontId="11" fillId="0" borderId="192"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protection/>
    </xf>
    <xf numFmtId="0" fontId="10" fillId="0" borderId="192" xfId="0" applyFont="1" applyFill="1" applyBorder="1" applyAlignment="1" applyProtection="1">
      <alignment horizontal="left" vertical="center"/>
      <protection/>
    </xf>
    <xf numFmtId="0" fontId="10" fillId="0" borderId="15" xfId="0" applyFont="1" applyFill="1" applyBorder="1" applyAlignment="1" applyProtection="1">
      <alignment horizontal="left" vertical="center"/>
      <protection/>
    </xf>
    <xf numFmtId="0" fontId="10" fillId="0" borderId="188" xfId="0" applyFont="1" applyFill="1" applyBorder="1" applyAlignment="1" applyProtection="1">
      <alignment horizontal="left" vertical="center" wrapText="1"/>
      <protection/>
    </xf>
    <xf numFmtId="0" fontId="10" fillId="0" borderId="163" xfId="0" applyFont="1" applyFill="1" applyBorder="1" applyAlignment="1" applyProtection="1">
      <alignment horizontal="left" vertical="center" wrapText="1"/>
      <protection/>
    </xf>
    <xf numFmtId="0" fontId="10" fillId="0" borderId="163" xfId="0" applyFont="1" applyFill="1" applyBorder="1" applyAlignment="1" applyProtection="1">
      <alignment horizontal="left" vertical="center" wrapText="1"/>
      <protection locked="0"/>
    </xf>
    <xf numFmtId="0" fontId="10" fillId="0" borderId="188" xfId="0" applyFont="1" applyFill="1" applyBorder="1" applyAlignment="1" applyProtection="1">
      <alignment horizontal="left" vertical="center"/>
      <protection/>
    </xf>
    <xf numFmtId="0" fontId="10" fillId="0" borderId="163" xfId="0" applyFont="1" applyFill="1" applyBorder="1" applyAlignment="1" applyProtection="1">
      <alignment horizontal="left" vertical="center"/>
      <protection/>
    </xf>
    <xf numFmtId="0" fontId="11" fillId="0" borderId="192"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0" fillId="0" borderId="107" xfId="0" applyFont="1" applyFill="1" applyBorder="1" applyAlignment="1" applyProtection="1">
      <alignment horizontal="left" vertical="center" wrapText="1"/>
      <protection locked="0"/>
    </xf>
    <xf numFmtId="0" fontId="10" fillId="0" borderId="112" xfId="0" applyFont="1" applyFill="1" applyBorder="1" applyAlignment="1" applyProtection="1">
      <alignment horizontal="left" vertical="center" wrapText="1"/>
      <protection locked="0"/>
    </xf>
    <xf numFmtId="0" fontId="10" fillId="0" borderId="132" xfId="0" applyFont="1" applyFill="1" applyBorder="1" applyAlignment="1" applyProtection="1">
      <alignment horizontal="left" vertical="center" wrapText="1"/>
      <protection locked="0"/>
    </xf>
    <xf numFmtId="0" fontId="11" fillId="0" borderId="130" xfId="0" applyFont="1" applyFill="1" applyBorder="1" applyAlignment="1" applyProtection="1">
      <alignment horizontal="left" vertical="center" wrapText="1"/>
      <protection/>
    </xf>
    <xf numFmtId="0" fontId="0" fillId="0" borderId="17" xfId="0" applyFill="1" applyBorder="1" applyAlignment="1" applyProtection="1">
      <alignment/>
      <protection/>
    </xf>
    <xf numFmtId="0" fontId="10" fillId="0" borderId="17" xfId="0" applyFont="1" applyFill="1" applyBorder="1" applyAlignment="1" applyProtection="1">
      <alignment horizontal="left" vertical="top" wrapText="1"/>
      <protection locked="0"/>
    </xf>
    <xf numFmtId="0" fontId="10" fillId="0" borderId="100" xfId="0" applyFont="1" applyFill="1" applyBorder="1" applyAlignment="1" applyProtection="1">
      <alignment horizontal="left" vertical="top" wrapText="1"/>
      <protection locked="0"/>
    </xf>
    <xf numFmtId="0" fontId="11" fillId="43" borderId="188" xfId="0" applyFont="1" applyFill="1" applyBorder="1" applyAlignment="1" applyProtection="1">
      <alignment horizontal="left" vertical="center" wrapText="1"/>
      <protection/>
    </xf>
    <xf numFmtId="0" fontId="0" fillId="43" borderId="97" xfId="0" applyFont="1" applyFill="1" applyBorder="1" applyAlignment="1" applyProtection="1">
      <alignment/>
      <protection/>
    </xf>
    <xf numFmtId="0" fontId="10" fillId="0" borderId="97" xfId="0" applyFont="1" applyFill="1" applyBorder="1" applyAlignment="1" applyProtection="1">
      <alignment vertical="top" wrapText="1"/>
      <protection locked="0"/>
    </xf>
    <xf numFmtId="0" fontId="10" fillId="0" borderId="98" xfId="0" applyFont="1" applyFill="1" applyBorder="1" applyAlignment="1" applyProtection="1">
      <alignment vertical="top" wrapText="1"/>
      <protection locked="0"/>
    </xf>
    <xf numFmtId="0" fontId="11" fillId="43" borderId="19" xfId="0" applyFont="1" applyFill="1" applyBorder="1" applyAlignment="1" applyProtection="1">
      <alignment/>
      <protection/>
    </xf>
    <xf numFmtId="0" fontId="11" fillId="0" borderId="198" xfId="0" applyFont="1" applyFill="1" applyBorder="1" applyAlignment="1" applyProtection="1">
      <alignment horizontal="center" vertical="center" wrapText="1"/>
      <protection/>
    </xf>
    <xf numFmtId="0" fontId="11" fillId="0" borderId="131" xfId="0" applyFont="1" applyFill="1" applyBorder="1" applyAlignment="1" applyProtection="1">
      <alignment horizontal="center" vertical="center" wrapText="1"/>
      <protection/>
    </xf>
    <xf numFmtId="0" fontId="11" fillId="0" borderId="167" xfId="0" applyFont="1" applyFill="1" applyBorder="1" applyAlignment="1" applyProtection="1">
      <alignment horizontal="center" vertical="center" wrapText="1"/>
      <protection/>
    </xf>
    <xf numFmtId="0" fontId="5" fillId="43" borderId="19" xfId="0" applyFont="1" applyFill="1" applyBorder="1" applyAlignment="1" applyProtection="1">
      <alignment horizontal="left" vertical="center"/>
      <protection/>
    </xf>
    <xf numFmtId="0" fontId="18" fillId="0" borderId="62" xfId="0" applyFont="1" applyBorder="1" applyAlignment="1" applyProtection="1">
      <alignment horizontal="left" wrapText="1"/>
      <protection/>
    </xf>
    <xf numFmtId="0" fontId="10" fillId="0" borderId="47" xfId="0" applyFont="1" applyFill="1" applyBorder="1" applyAlignment="1" applyProtection="1">
      <alignment horizontal="left" vertical="center" wrapText="1"/>
      <protection/>
    </xf>
    <xf numFmtId="0" fontId="14" fillId="33" borderId="107" xfId="0" applyFont="1" applyFill="1" applyBorder="1" applyAlignment="1" applyProtection="1">
      <alignment horizontal="left"/>
      <protection/>
    </xf>
    <xf numFmtId="0" fontId="14" fillId="33" borderId="112" xfId="0" applyFont="1" applyFill="1" applyBorder="1" applyAlignment="1" applyProtection="1">
      <alignment horizontal="left"/>
      <protection/>
    </xf>
    <xf numFmtId="0" fontId="3" fillId="0" borderId="48" xfId="0" applyFont="1" applyFill="1" applyBorder="1" applyAlignment="1" applyProtection="1">
      <alignment horizontal="left" vertical="center"/>
      <protection/>
    </xf>
    <xf numFmtId="0" fontId="7" fillId="0" borderId="59" xfId="0" applyFont="1" applyFill="1" applyBorder="1" applyAlignment="1" applyProtection="1">
      <alignment horizontal="left" vertical="center"/>
      <protection/>
    </xf>
    <xf numFmtId="0" fontId="10" fillId="0" borderId="41" xfId="0" applyFont="1" applyFill="1" applyBorder="1" applyAlignment="1" applyProtection="1">
      <alignment horizontal="left"/>
      <protection/>
    </xf>
    <xf numFmtId="0" fontId="10" fillId="0" borderId="47" xfId="0" applyFont="1" applyFill="1" applyBorder="1" applyAlignment="1" applyProtection="1">
      <alignment horizontal="left"/>
      <protection/>
    </xf>
    <xf numFmtId="0" fontId="10" fillId="0" borderId="57" xfId="0" applyFont="1" applyFill="1" applyBorder="1" applyAlignment="1" applyProtection="1">
      <alignment horizontal="left"/>
      <protection/>
    </xf>
    <xf numFmtId="0" fontId="125" fillId="0" borderId="76" xfId="0" applyFont="1" applyBorder="1" applyAlignment="1" applyProtection="1">
      <alignment horizontal="left" vertical="center" wrapText="1" indent="5"/>
      <protection/>
    </xf>
    <xf numFmtId="0" fontId="125" fillId="0" borderId="44" xfId="0" applyFont="1" applyBorder="1" applyAlignment="1" applyProtection="1">
      <alignment horizontal="left" vertical="center" wrapText="1" indent="5"/>
      <protection/>
    </xf>
    <xf numFmtId="0" fontId="125" fillId="0" borderId="60" xfId="0" applyFont="1" applyBorder="1" applyAlignment="1" applyProtection="1">
      <alignment horizontal="left" vertical="center" wrapText="1" indent="5"/>
      <protection/>
    </xf>
    <xf numFmtId="0" fontId="125" fillId="0" borderId="20" xfId="0" applyFont="1" applyBorder="1" applyAlignment="1" applyProtection="1">
      <alignment horizontal="left" vertical="center" wrapText="1" indent="5"/>
      <protection/>
    </xf>
    <xf numFmtId="0" fontId="125" fillId="0" borderId="0" xfId="0" applyFont="1" applyBorder="1" applyAlignment="1" applyProtection="1">
      <alignment horizontal="left" vertical="center" wrapText="1" indent="5"/>
      <protection/>
    </xf>
    <xf numFmtId="0" fontId="125" fillId="0" borderId="77" xfId="0" applyFont="1" applyBorder="1" applyAlignment="1" applyProtection="1">
      <alignment horizontal="left" vertical="center" wrapText="1" indent="5"/>
      <protection/>
    </xf>
    <xf numFmtId="0" fontId="125" fillId="0" borderId="199" xfId="0" applyFont="1" applyBorder="1" applyAlignment="1" applyProtection="1">
      <alignment horizontal="left" vertical="center" wrapText="1" indent="5"/>
      <protection/>
    </xf>
    <xf numFmtId="0" fontId="125" fillId="0" borderId="62" xfId="0" applyFont="1" applyBorder="1" applyAlignment="1" applyProtection="1">
      <alignment horizontal="left" vertical="center" wrapText="1" indent="5"/>
      <protection/>
    </xf>
    <xf numFmtId="0" fontId="125" fillId="0" borderId="74" xfId="0" applyFont="1" applyBorder="1" applyAlignment="1" applyProtection="1">
      <alignment horizontal="left" vertical="center" wrapText="1" indent="5"/>
      <protection/>
    </xf>
    <xf numFmtId="0" fontId="10" fillId="0" borderId="32"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06" xfId="0" applyFont="1" applyBorder="1" applyAlignment="1" applyProtection="1">
      <alignment horizontal="left" vertical="center"/>
      <protection locked="0"/>
    </xf>
    <xf numFmtId="0" fontId="10" fillId="0" borderId="63" xfId="0" applyFont="1" applyBorder="1" applyAlignment="1" applyProtection="1">
      <alignment horizontal="left" vertical="center"/>
      <protection locked="0"/>
    </xf>
    <xf numFmtId="0" fontId="11" fillId="0" borderId="0" xfId="0" applyFont="1" applyFill="1" applyBorder="1" applyAlignment="1" applyProtection="1">
      <alignment horizontal="left" wrapText="1"/>
      <protection/>
    </xf>
    <xf numFmtId="0" fontId="0" fillId="0" borderId="77" xfId="0" applyFont="1" applyBorder="1" applyAlignment="1">
      <alignment wrapText="1"/>
    </xf>
    <xf numFmtId="0" fontId="14" fillId="33" borderId="132" xfId="0" applyFont="1" applyFill="1" applyBorder="1" applyAlignment="1" applyProtection="1">
      <alignment horizontal="left"/>
      <protection/>
    </xf>
    <xf numFmtId="0" fontId="9" fillId="0" borderId="59"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0" fontId="10" fillId="35" borderId="107" xfId="0" applyFont="1" applyFill="1" applyBorder="1" applyAlignment="1" applyProtection="1">
      <alignment horizontal="center" vertical="center"/>
      <protection/>
    </xf>
    <xf numFmtId="0" fontId="10" fillId="35" borderId="112" xfId="0" applyFont="1" applyFill="1" applyBorder="1" applyAlignment="1" applyProtection="1">
      <alignment horizontal="center" vertical="center"/>
      <protection/>
    </xf>
    <xf numFmtId="0" fontId="10" fillId="35" borderId="132" xfId="0" applyFont="1" applyFill="1" applyBorder="1" applyAlignment="1" applyProtection="1">
      <alignment horizontal="center" vertical="center"/>
      <protection/>
    </xf>
    <xf numFmtId="0" fontId="10" fillId="0" borderId="36" xfId="0" applyFont="1" applyFill="1" applyBorder="1" applyAlignment="1" applyProtection="1">
      <alignment horizontal="left" vertical="center" wrapText="1"/>
      <protection/>
    </xf>
    <xf numFmtId="0" fontId="10" fillId="0" borderId="63" xfId="0" applyFont="1" applyFill="1" applyBorder="1" applyAlignment="1" applyProtection="1">
      <alignment horizontal="left" vertical="center" wrapText="1"/>
      <protection/>
    </xf>
    <xf numFmtId="0" fontId="10" fillId="0" borderId="2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66" fillId="0" borderId="85" xfId="0" applyFont="1" applyBorder="1" applyAlignment="1" applyProtection="1">
      <alignment vertical="top" wrapText="1"/>
      <protection locked="0"/>
    </xf>
    <xf numFmtId="0" fontId="10" fillId="0" borderId="58" xfId="0" applyFont="1" applyBorder="1" applyAlignment="1" applyProtection="1">
      <alignment vertical="top" wrapText="1"/>
      <protection locked="0"/>
    </xf>
    <xf numFmtId="0" fontId="10" fillId="0" borderId="96" xfId="0" applyFont="1" applyBorder="1" applyAlignment="1" applyProtection="1">
      <alignment vertical="top" wrapText="1"/>
      <protection locked="0"/>
    </xf>
    <xf numFmtId="0" fontId="10" fillId="0" borderId="16"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0" fillId="0" borderId="153" xfId="0" applyFont="1" applyBorder="1" applyAlignment="1" applyProtection="1">
      <alignment vertical="top" wrapText="1"/>
      <protection locked="0"/>
    </xf>
    <xf numFmtId="0" fontId="10" fillId="43" borderId="56" xfId="0" applyFont="1" applyFill="1" applyBorder="1" applyAlignment="1" applyProtection="1" quotePrefix="1">
      <alignment horizontal="left" wrapText="1"/>
      <protection/>
    </xf>
    <xf numFmtId="0" fontId="10" fillId="43" borderId="44" xfId="0" applyFont="1" applyFill="1" applyBorder="1" applyAlignment="1" applyProtection="1" quotePrefix="1">
      <alignment horizontal="left" wrapText="1"/>
      <protection/>
    </xf>
    <xf numFmtId="0" fontId="10" fillId="43" borderId="60" xfId="0" applyFont="1" applyFill="1" applyBorder="1" applyAlignment="1" applyProtection="1" quotePrefix="1">
      <alignment horizontal="left" wrapText="1"/>
      <protection/>
    </xf>
    <xf numFmtId="0" fontId="10" fillId="0" borderId="54"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43" borderId="56" xfId="0" applyFont="1" applyFill="1" applyBorder="1" applyAlignment="1" applyProtection="1">
      <alignment horizontal="center"/>
      <protection/>
    </xf>
    <xf numFmtId="0" fontId="10" fillId="43" borderId="44" xfId="0" applyFont="1" applyFill="1" applyBorder="1" applyAlignment="1" applyProtection="1">
      <alignment horizontal="center"/>
      <protection/>
    </xf>
    <xf numFmtId="0" fontId="14" fillId="57" borderId="26" xfId="0" applyFont="1" applyFill="1" applyBorder="1" applyAlignment="1" applyProtection="1">
      <alignment horizontal="left" vertical="center"/>
      <protection/>
    </xf>
    <xf numFmtId="0" fontId="14" fillId="57" borderId="0" xfId="0" applyFont="1" applyFill="1" applyBorder="1" applyAlignment="1" applyProtection="1">
      <alignment horizontal="left" vertical="center"/>
      <protection/>
    </xf>
    <xf numFmtId="0" fontId="10" fillId="34" borderId="32"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4" borderId="34" xfId="0" applyFont="1" applyFill="1" applyBorder="1" applyAlignment="1" applyProtection="1">
      <alignment horizontal="center" vertical="center" wrapText="1"/>
      <protection locked="0"/>
    </xf>
    <xf numFmtId="0" fontId="10" fillId="34" borderId="26"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center" vertical="center" wrapText="1"/>
      <protection locked="0"/>
    </xf>
    <xf numFmtId="0" fontId="10" fillId="34" borderId="18" xfId="0" applyFont="1" applyFill="1" applyBorder="1" applyAlignment="1" applyProtection="1">
      <alignment horizontal="center" vertical="center" wrapText="1"/>
      <protection locked="0"/>
    </xf>
    <xf numFmtId="0" fontId="10" fillId="34" borderId="106" xfId="0" applyFont="1" applyFill="1" applyBorder="1" applyAlignment="1" applyProtection="1">
      <alignment horizontal="center" vertical="center" wrapText="1"/>
      <protection locked="0"/>
    </xf>
    <xf numFmtId="0" fontId="10" fillId="34" borderId="63" xfId="0" applyFont="1" applyFill="1" applyBorder="1" applyAlignment="1" applyProtection="1">
      <alignment horizontal="center" vertical="center" wrapText="1"/>
      <protection locked="0"/>
    </xf>
    <xf numFmtId="0" fontId="10" fillId="34" borderId="193"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106"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193" xfId="0" applyFont="1" applyFill="1" applyBorder="1" applyAlignment="1" applyProtection="1">
      <alignment horizontal="center" vertical="center" wrapText="1"/>
      <protection locked="0"/>
    </xf>
    <xf numFmtId="2" fontId="37" fillId="0" borderId="0" xfId="0" applyNumberFormat="1" applyFont="1" applyFill="1" applyBorder="1" applyAlignment="1" applyProtection="1">
      <alignment horizontal="left" vertical="center" wrapText="1" indent="2"/>
      <protection/>
    </xf>
    <xf numFmtId="2" fontId="47" fillId="0" borderId="0" xfId="0" applyNumberFormat="1" applyFont="1" applyFill="1" applyBorder="1" applyAlignment="1" applyProtection="1">
      <alignment horizontal="left" vertical="center" wrapText="1" indent="2"/>
      <protection/>
    </xf>
    <xf numFmtId="0" fontId="10" fillId="0" borderId="32"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4" fillId="57" borderId="26" xfId="0" applyFont="1" applyFill="1" applyBorder="1" applyAlignment="1" applyProtection="1">
      <alignment horizontal="left"/>
      <protection/>
    </xf>
    <xf numFmtId="0" fontId="14" fillId="57" borderId="0" xfId="0" applyFont="1" applyFill="1" applyBorder="1" applyAlignment="1" applyProtection="1">
      <alignment horizontal="left"/>
      <protection/>
    </xf>
    <xf numFmtId="0" fontId="10" fillId="0" borderId="0" xfId="0" applyFont="1" applyAlignment="1" applyProtection="1">
      <alignment horizontal="left" wrapText="1"/>
      <protection/>
    </xf>
    <xf numFmtId="0" fontId="10" fillId="0" borderId="63" xfId="0" applyFont="1" applyBorder="1" applyAlignment="1" applyProtection="1">
      <alignment horizontal="left" indent="1"/>
      <protection locked="0"/>
    </xf>
    <xf numFmtId="0" fontId="11" fillId="0" borderId="63" xfId="0" applyFont="1" applyFill="1" applyBorder="1" applyAlignment="1" applyProtection="1">
      <alignment horizontal="left"/>
      <protection locked="0"/>
    </xf>
    <xf numFmtId="0" fontId="9" fillId="33" borderId="85" xfId="0" applyFont="1" applyFill="1" applyBorder="1" applyAlignment="1" applyProtection="1">
      <alignment horizontal="left"/>
      <protection/>
    </xf>
    <xf numFmtId="0" fontId="9" fillId="33" borderId="189" xfId="0" applyFont="1" applyFill="1" applyBorder="1" applyAlignment="1" applyProtection="1">
      <alignment horizontal="left"/>
      <protection/>
    </xf>
    <xf numFmtId="0" fontId="9" fillId="33" borderId="20" xfId="0" applyFont="1" applyFill="1" applyBorder="1" applyAlignment="1" applyProtection="1">
      <alignment horizontal="left"/>
      <protection/>
    </xf>
    <xf numFmtId="0" fontId="9" fillId="33" borderId="18" xfId="0" applyFont="1" applyFill="1" applyBorder="1" applyAlignment="1" applyProtection="1">
      <alignment horizontal="left"/>
      <protection/>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174" fontId="10" fillId="35" borderId="10" xfId="0" applyNumberFormat="1" applyFont="1" applyFill="1" applyBorder="1" applyAlignment="1" applyProtection="1">
      <alignment horizontal="left" indent="1"/>
      <protection/>
    </xf>
    <xf numFmtId="174" fontId="10" fillId="35" borderId="13" xfId="0" applyNumberFormat="1" applyFont="1" applyFill="1" applyBorder="1" applyAlignment="1" applyProtection="1">
      <alignment horizontal="left" indent="1"/>
      <protection/>
    </xf>
    <xf numFmtId="0" fontId="14" fillId="33" borderId="20"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11" fillId="35" borderId="10" xfId="0" applyFont="1" applyFill="1" applyBorder="1" applyAlignment="1" applyProtection="1">
      <alignment horizontal="left" indent="1"/>
      <protection/>
    </xf>
    <xf numFmtId="0" fontId="11" fillId="35" borderId="13" xfId="0" applyFont="1" applyFill="1" applyBorder="1" applyAlignment="1" applyProtection="1">
      <alignment horizontal="left" indent="1"/>
      <protection/>
    </xf>
    <xf numFmtId="0" fontId="10" fillId="35" borderId="22" xfId="0" applyFont="1" applyFill="1" applyBorder="1" applyAlignment="1" applyProtection="1">
      <alignment horizontal="left" vertical="center" indent="1"/>
      <protection/>
    </xf>
    <xf numFmtId="0" fontId="10" fillId="35" borderId="25" xfId="0" applyFont="1" applyFill="1" applyBorder="1" applyAlignment="1" applyProtection="1">
      <alignment horizontal="left" vertical="center" indent="1"/>
      <protection/>
    </xf>
    <xf numFmtId="0" fontId="10" fillId="35" borderId="79" xfId="0" applyFont="1" applyFill="1" applyBorder="1" applyAlignment="1" applyProtection="1">
      <alignment horizontal="left" vertical="center" indent="1"/>
      <protection/>
    </xf>
    <xf numFmtId="0" fontId="45" fillId="0" borderId="0" xfId="0" applyFont="1" applyBorder="1" applyAlignment="1" applyProtection="1">
      <alignment wrapText="1"/>
      <protection/>
    </xf>
    <xf numFmtId="0" fontId="46" fillId="0" borderId="0" xfId="0" applyFont="1" applyBorder="1" applyAlignment="1" applyProtection="1">
      <alignment wrapText="1"/>
      <protection/>
    </xf>
    <xf numFmtId="0" fontId="46" fillId="0" borderId="0" xfId="0" applyFont="1" applyFill="1" applyBorder="1" applyAlignment="1" applyProtection="1">
      <alignment wrapText="1"/>
      <protection/>
    </xf>
    <xf numFmtId="173" fontId="46" fillId="0" borderId="0" xfId="42" applyNumberFormat="1" applyFont="1" applyBorder="1" applyAlignment="1" applyProtection="1">
      <alignment wrapText="1"/>
      <protection/>
    </xf>
    <xf numFmtId="0" fontId="10" fillId="35" borderId="12" xfId="0" applyFont="1" applyFill="1" applyBorder="1" applyAlignment="1" applyProtection="1">
      <alignment horizontal="left" indent="1"/>
      <protection/>
    </xf>
    <xf numFmtId="0" fontId="10" fillId="35" borderId="21" xfId="0" applyFont="1" applyFill="1" applyBorder="1" applyAlignment="1" applyProtection="1">
      <alignment horizontal="left" indent="1"/>
      <protection/>
    </xf>
    <xf numFmtId="0" fontId="9" fillId="33" borderId="16" xfId="0" applyFont="1" applyFill="1" applyBorder="1" applyAlignment="1" applyProtection="1">
      <alignment horizontal="left"/>
      <protection/>
    </xf>
    <xf numFmtId="0" fontId="9" fillId="33" borderId="11" xfId="0" applyFont="1" applyFill="1" applyBorder="1" applyAlignment="1" applyProtection="1">
      <alignment horizontal="left"/>
      <protection/>
    </xf>
    <xf numFmtId="0" fontId="10" fillId="0" borderId="25"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protection locked="0"/>
    </xf>
    <xf numFmtId="0" fontId="10" fillId="35" borderId="94" xfId="0" applyFont="1" applyFill="1" applyBorder="1" applyAlignment="1" applyProtection="1">
      <alignment horizontal="left" indent="1"/>
      <protection/>
    </xf>
    <xf numFmtId="0" fontId="10" fillId="35" borderId="105" xfId="0" applyFont="1" applyFill="1" applyBorder="1" applyAlignment="1" applyProtection="1">
      <alignment horizontal="left" indent="1"/>
      <protection/>
    </xf>
    <xf numFmtId="0" fontId="10" fillId="35" borderId="10" xfId="0"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18" fillId="34" borderId="0" xfId="64" applyFont="1" applyFill="1" applyAlignment="1" applyProtection="1">
      <alignment horizontal="left" wrapText="1"/>
      <protection/>
    </xf>
    <xf numFmtId="0" fontId="45" fillId="34" borderId="0" xfId="64" applyFont="1" applyFill="1" applyAlignment="1" applyProtection="1">
      <alignment horizontal="left" wrapText="1"/>
      <protection/>
    </xf>
    <xf numFmtId="0" fontId="10" fillId="38" borderId="20" xfId="64" applyFont="1" applyFill="1" applyBorder="1" applyAlignment="1" applyProtection="1">
      <alignment horizontal="center" wrapText="1"/>
      <protection/>
    </xf>
    <xf numFmtId="0" fontId="10" fillId="38" borderId="0" xfId="64" applyFont="1" applyFill="1" applyBorder="1" applyAlignment="1" applyProtection="1">
      <alignment horizontal="center" wrapText="1"/>
      <protection/>
    </xf>
    <xf numFmtId="0" fontId="10" fillId="35" borderId="107" xfId="0" applyFont="1" applyFill="1" applyBorder="1" applyAlignment="1" applyProtection="1">
      <alignment horizontal="left" vertical="center"/>
      <protection/>
    </xf>
    <xf numFmtId="0" fontId="10" fillId="35" borderId="112" xfId="0" applyFont="1" applyFill="1" applyBorder="1" applyAlignment="1" applyProtection="1">
      <alignment horizontal="left" vertical="center"/>
      <protection/>
    </xf>
    <xf numFmtId="0" fontId="10" fillId="35" borderId="132" xfId="0" applyFont="1" applyFill="1" applyBorder="1" applyAlignment="1" applyProtection="1">
      <alignment horizontal="left" vertical="center"/>
      <protection/>
    </xf>
    <xf numFmtId="0" fontId="10" fillId="35" borderId="158"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18" fillId="34" borderId="0" xfId="0" applyFont="1" applyFill="1" applyAlignment="1" applyProtection="1">
      <alignment horizontal="left" wrapText="1"/>
      <protection/>
    </xf>
    <xf numFmtId="0" fontId="10" fillId="35" borderId="22" xfId="0" applyFont="1" applyFill="1" applyBorder="1" applyAlignment="1" applyProtection="1">
      <alignment horizontal="center" vertical="center"/>
      <protection/>
    </xf>
    <xf numFmtId="0" fontId="10" fillId="35" borderId="15" xfId="0" applyFont="1" applyFill="1" applyBorder="1" applyAlignment="1" applyProtection="1">
      <alignment horizontal="center" vertical="center"/>
      <protection/>
    </xf>
    <xf numFmtId="174" fontId="10" fillId="35" borderId="22" xfId="0" applyNumberFormat="1" applyFont="1" applyFill="1" applyBorder="1" applyAlignment="1" applyProtection="1">
      <alignment horizontal="center" vertical="center"/>
      <protection/>
    </xf>
    <xf numFmtId="174" fontId="10" fillId="35" borderId="15" xfId="0" applyNumberFormat="1" applyFont="1" applyFill="1" applyBorder="1" applyAlignment="1" applyProtection="1">
      <alignment horizontal="center" vertical="center"/>
      <protection/>
    </xf>
    <xf numFmtId="0" fontId="9" fillId="33" borderId="22"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49" fillId="58" borderId="130" xfId="0" applyFont="1" applyFill="1" applyBorder="1" applyAlignment="1" applyProtection="1">
      <alignment horizontal="center" wrapText="1"/>
      <protection/>
    </xf>
    <xf numFmtId="0" fontId="49" fillId="58" borderId="17" xfId="0" applyFont="1" applyFill="1" applyBorder="1" applyAlignment="1" applyProtection="1">
      <alignment horizontal="center" wrapText="1"/>
      <protection/>
    </xf>
    <xf numFmtId="0" fontId="49" fillId="58" borderId="100" xfId="0" applyFont="1" applyFill="1" applyBorder="1" applyAlignment="1" applyProtection="1">
      <alignment horizontal="center" wrapText="1"/>
      <protection/>
    </xf>
    <xf numFmtId="0" fontId="49" fillId="58" borderId="192" xfId="0" applyFont="1" applyFill="1" applyBorder="1" applyAlignment="1" applyProtection="1">
      <alignment horizontal="center" wrapText="1"/>
      <protection/>
    </xf>
    <xf numFmtId="0" fontId="49" fillId="58" borderId="25" xfId="0" applyFont="1" applyFill="1" applyBorder="1" applyAlignment="1" applyProtection="1">
      <alignment horizontal="center" wrapText="1"/>
      <protection/>
    </xf>
    <xf numFmtId="0" fontId="49" fillId="58" borderId="79" xfId="0" applyFont="1" applyFill="1" applyBorder="1" applyAlignment="1" applyProtection="1">
      <alignment horizontal="center" wrapText="1"/>
      <protection/>
    </xf>
    <xf numFmtId="0" fontId="10" fillId="0" borderId="25" xfId="0" applyFont="1" applyBorder="1" applyAlignment="1" applyProtection="1">
      <alignment horizontal="left" vertical="center" wrapText="1" indent="1"/>
      <protection locked="0"/>
    </xf>
    <xf numFmtId="0" fontId="10" fillId="0" borderId="79" xfId="0" applyFont="1" applyBorder="1" applyAlignment="1" applyProtection="1">
      <alignment horizontal="left" vertical="center" wrapText="1" indent="1"/>
      <protection locked="0"/>
    </xf>
    <xf numFmtId="3" fontId="10" fillId="46" borderId="22" xfId="0" applyNumberFormat="1" applyFont="1" applyFill="1" applyBorder="1" applyAlignment="1" applyProtection="1">
      <alignment horizontal="left" vertical="center" wrapText="1"/>
      <protection/>
    </xf>
    <xf numFmtId="0" fontId="10" fillId="46" borderId="15" xfId="0" applyFont="1" applyFill="1" applyBorder="1" applyAlignment="1" applyProtection="1">
      <alignment horizontal="left" vertical="center" wrapText="1"/>
      <protection/>
    </xf>
    <xf numFmtId="0" fontId="10" fillId="35" borderId="22" xfId="0" applyNumberFormat="1" applyFont="1" applyFill="1" applyBorder="1" applyAlignment="1" applyProtection="1">
      <alignment horizontal="left" vertical="center" wrapText="1" indent="1"/>
      <protection/>
    </xf>
    <xf numFmtId="0" fontId="10" fillId="35" borderId="25" xfId="0" applyNumberFormat="1" applyFont="1" applyFill="1" applyBorder="1" applyAlignment="1" applyProtection="1">
      <alignment horizontal="left" vertical="center" wrapText="1" indent="1"/>
      <protection/>
    </xf>
    <xf numFmtId="0" fontId="10" fillId="35" borderId="15" xfId="0" applyNumberFormat="1" applyFont="1" applyFill="1" applyBorder="1" applyAlignment="1" applyProtection="1">
      <alignment horizontal="left" vertical="center" wrapText="1" indent="1"/>
      <protection/>
    </xf>
    <xf numFmtId="0" fontId="11" fillId="36" borderId="84" xfId="0" applyFont="1" applyFill="1" applyBorder="1" applyAlignment="1" applyProtection="1">
      <alignment horizontal="center" vertical="center" wrapText="1"/>
      <protection/>
    </xf>
    <xf numFmtId="0" fontId="11" fillId="35" borderId="22" xfId="0" applyFont="1" applyFill="1" applyBorder="1" applyAlignment="1" applyProtection="1">
      <alignment horizontal="left" vertical="center" indent="1"/>
      <protection/>
    </xf>
    <xf numFmtId="0" fontId="11" fillId="35" borderId="25" xfId="0" applyFont="1" applyFill="1" applyBorder="1" applyAlignment="1" applyProtection="1">
      <alignment horizontal="left" vertical="center" indent="1"/>
      <protection/>
    </xf>
    <xf numFmtId="0" fontId="11" fillId="35" borderId="79" xfId="0" applyFont="1" applyFill="1" applyBorder="1" applyAlignment="1" applyProtection="1">
      <alignment horizontal="left" vertical="center" indent="1"/>
      <protection/>
    </xf>
    <xf numFmtId="0" fontId="11" fillId="36" borderId="104" xfId="0" applyFont="1" applyFill="1" applyBorder="1" applyAlignment="1" applyProtection="1">
      <alignment horizontal="center" vertical="center" wrapText="1"/>
      <protection/>
    </xf>
    <xf numFmtId="0" fontId="11" fillId="54" borderId="37" xfId="0" applyFont="1" applyFill="1" applyBorder="1" applyAlignment="1" applyProtection="1">
      <alignment horizontal="center" vertical="center" wrapText="1"/>
      <protection/>
    </xf>
    <xf numFmtId="0" fontId="11" fillId="54" borderId="84" xfId="0" applyFont="1" applyFill="1" applyBorder="1" applyAlignment="1" applyProtection="1">
      <alignment horizontal="center" vertical="center" wrapText="1"/>
      <protection/>
    </xf>
    <xf numFmtId="0" fontId="0" fillId="0" borderId="36" xfId="0" applyBorder="1" applyAlignment="1" applyProtection="1">
      <alignment wrapText="1"/>
      <protection/>
    </xf>
    <xf numFmtId="0" fontId="0" fillId="0" borderId="106" xfId="0" applyBorder="1" applyAlignment="1" applyProtection="1">
      <alignment wrapText="1"/>
      <protection/>
    </xf>
    <xf numFmtId="0" fontId="0" fillId="0" borderId="63" xfId="0" applyBorder="1" applyAlignment="1" applyProtection="1">
      <alignment wrapText="1"/>
      <protection/>
    </xf>
    <xf numFmtId="0" fontId="0" fillId="34" borderId="0" xfId="0" applyFont="1" applyFill="1" applyBorder="1" applyAlignment="1" applyProtection="1">
      <alignment horizontal="left" vertical="center" wrapText="1"/>
      <protection/>
    </xf>
    <xf numFmtId="0" fontId="9" fillId="33" borderId="107" xfId="0" applyFont="1" applyFill="1" applyBorder="1" applyAlignment="1" applyProtection="1">
      <alignment horizontal="left" vertical="center"/>
      <protection/>
    </xf>
    <xf numFmtId="0" fontId="9" fillId="33" borderId="198" xfId="0" applyFont="1" applyFill="1" applyBorder="1" applyAlignment="1" applyProtection="1">
      <alignment horizontal="left" vertical="center"/>
      <protection/>
    </xf>
    <xf numFmtId="0" fontId="10" fillId="0" borderId="200" xfId="0" applyFont="1" applyBorder="1" applyAlignment="1" applyProtection="1">
      <alignment horizontal="left" vertical="center" wrapText="1" indent="1"/>
      <protection locked="0"/>
    </xf>
    <xf numFmtId="0" fontId="10" fillId="0" borderId="112" xfId="0" applyFont="1" applyBorder="1" applyAlignment="1" applyProtection="1">
      <alignment horizontal="left" vertical="center" wrapText="1" indent="1"/>
      <protection locked="0"/>
    </xf>
    <xf numFmtId="0" fontId="10" fillId="0" borderId="132" xfId="0" applyFont="1" applyBorder="1" applyAlignment="1" applyProtection="1">
      <alignment horizontal="left" vertical="center" wrapText="1" indent="1"/>
      <protection locked="0"/>
    </xf>
    <xf numFmtId="0" fontId="10" fillId="35" borderId="99" xfId="0" applyFont="1" applyFill="1" applyBorder="1" applyAlignment="1" applyProtection="1">
      <alignment horizontal="left" vertical="center" indent="1"/>
      <protection/>
    </xf>
    <xf numFmtId="0" fontId="10" fillId="35" borderId="17" xfId="0" applyFont="1" applyFill="1" applyBorder="1" applyAlignment="1" applyProtection="1">
      <alignment horizontal="left" vertical="center" indent="1"/>
      <protection/>
    </xf>
    <xf numFmtId="0" fontId="10" fillId="35" borderId="100" xfId="0" applyFont="1" applyFill="1" applyBorder="1" applyAlignment="1" applyProtection="1">
      <alignment horizontal="left" vertical="center" indent="1"/>
      <protection/>
    </xf>
    <xf numFmtId="0" fontId="11" fillId="54" borderId="22" xfId="0" applyFont="1" applyFill="1" applyBorder="1" applyAlignment="1" applyProtection="1">
      <alignment horizontal="center" vertical="center" wrapText="1"/>
      <protection/>
    </xf>
    <xf numFmtId="0" fontId="0" fillId="54" borderId="15" xfId="0" applyFont="1" applyFill="1" applyBorder="1" applyAlignment="1" applyProtection="1">
      <alignment vertical="center" wrapText="1"/>
      <protection/>
    </xf>
    <xf numFmtId="0" fontId="10" fillId="35" borderId="106" xfId="0" applyFont="1" applyFill="1" applyBorder="1" applyAlignment="1" applyProtection="1">
      <alignment horizontal="left" vertical="center" indent="1"/>
      <protection/>
    </xf>
    <xf numFmtId="0" fontId="10" fillId="35" borderId="63" xfId="0" applyFont="1" applyFill="1" applyBorder="1" applyAlignment="1" applyProtection="1">
      <alignment horizontal="left" vertical="center" indent="1"/>
      <protection/>
    </xf>
    <xf numFmtId="0" fontId="10" fillId="35" borderId="165" xfId="0" applyFont="1" applyFill="1" applyBorder="1" applyAlignment="1" applyProtection="1">
      <alignment horizontal="left" vertical="center" indent="1"/>
      <protection/>
    </xf>
    <xf numFmtId="0" fontId="11" fillId="36" borderId="125" xfId="0" applyFont="1" applyFill="1" applyBorder="1" applyAlignment="1" applyProtection="1">
      <alignment horizontal="center" vertical="center" wrapText="1"/>
      <protection/>
    </xf>
    <xf numFmtId="174" fontId="10" fillId="35" borderId="22" xfId="0" applyNumberFormat="1" applyFont="1" applyFill="1" applyBorder="1" applyAlignment="1" applyProtection="1">
      <alignment horizontal="left" vertical="center" indent="1"/>
      <protection/>
    </xf>
    <xf numFmtId="174" fontId="10" fillId="35" borderId="25" xfId="0" applyNumberFormat="1" applyFont="1" applyFill="1" applyBorder="1" applyAlignment="1" applyProtection="1">
      <alignment horizontal="left" vertical="center" indent="1"/>
      <protection/>
    </xf>
    <xf numFmtId="174" fontId="10" fillId="35" borderId="79" xfId="0" applyNumberFormat="1" applyFont="1" applyFill="1" applyBorder="1" applyAlignment="1" applyProtection="1">
      <alignment horizontal="left" vertical="center" indent="1"/>
      <protection/>
    </xf>
    <xf numFmtId="0" fontId="10" fillId="35" borderId="10" xfId="0" applyNumberFormat="1" applyFont="1" applyFill="1" applyBorder="1" applyAlignment="1" applyProtection="1">
      <alignment horizontal="left" vertical="center" wrapText="1" indent="1"/>
      <protection/>
    </xf>
    <xf numFmtId="0" fontId="10" fillId="35" borderId="158" xfId="0" applyNumberFormat="1" applyFont="1" applyFill="1" applyBorder="1" applyAlignment="1" applyProtection="1">
      <alignment horizontal="left" vertical="center" wrapText="1" indent="1"/>
      <protection/>
    </xf>
    <xf numFmtId="0" fontId="10" fillId="35" borderId="97" xfId="0" applyNumberFormat="1" applyFont="1" applyFill="1" applyBorder="1" applyAlignment="1" applyProtection="1">
      <alignment horizontal="left" vertical="center" wrapText="1" indent="1"/>
      <protection/>
    </xf>
    <xf numFmtId="0" fontId="10" fillId="35" borderId="163" xfId="0" applyNumberFormat="1" applyFont="1" applyFill="1" applyBorder="1" applyAlignment="1" applyProtection="1">
      <alignment horizontal="left" vertical="center" wrapText="1" indent="1"/>
      <protection/>
    </xf>
    <xf numFmtId="3" fontId="10" fillId="46" borderId="158" xfId="0" applyNumberFormat="1" applyFont="1" applyFill="1" applyBorder="1" applyAlignment="1" applyProtection="1">
      <alignment horizontal="left" vertical="center" wrapText="1"/>
      <protection/>
    </xf>
    <xf numFmtId="0" fontId="10" fillId="46" borderId="163" xfId="0" applyFont="1" applyFill="1" applyBorder="1" applyAlignment="1" applyProtection="1">
      <alignment horizontal="left" vertical="center" wrapText="1"/>
      <protection/>
    </xf>
    <xf numFmtId="0" fontId="10" fillId="0" borderId="158" xfId="0" applyFont="1" applyFill="1" applyBorder="1" applyAlignment="1" applyProtection="1">
      <alignment horizontal="left" vertical="center" wrapText="1" indent="1"/>
      <protection locked="0"/>
    </xf>
    <xf numFmtId="0" fontId="10" fillId="0" borderId="97" xfId="0" applyFont="1" applyBorder="1" applyAlignment="1" applyProtection="1">
      <alignment horizontal="left" vertical="center" wrapText="1" indent="1"/>
      <protection locked="0"/>
    </xf>
    <xf numFmtId="0" fontId="10" fillId="0" borderId="98" xfId="0" applyFont="1" applyBorder="1" applyAlignment="1" applyProtection="1">
      <alignment horizontal="left" vertical="center" wrapText="1" indent="1"/>
      <protection locked="0"/>
    </xf>
    <xf numFmtId="3" fontId="10" fillId="35" borderId="22" xfId="0" applyNumberFormat="1" applyFont="1" applyFill="1" applyBorder="1" applyAlignment="1" applyProtection="1">
      <alignment horizontal="left" vertical="center" wrapText="1"/>
      <protection/>
    </xf>
    <xf numFmtId="0" fontId="10" fillId="48" borderId="79" xfId="0" applyFont="1" applyFill="1" applyBorder="1" applyAlignment="1" applyProtection="1">
      <alignment horizontal="left" vertical="center" wrapText="1"/>
      <protection/>
    </xf>
    <xf numFmtId="0" fontId="11" fillId="51" borderId="22" xfId="0" applyFont="1" applyFill="1" applyBorder="1" applyAlignment="1" applyProtection="1">
      <alignment horizontal="center" vertical="center" wrapText="1"/>
      <protection/>
    </xf>
    <xf numFmtId="0" fontId="0" fillId="51" borderId="79" xfId="0" applyFont="1" applyFill="1" applyBorder="1" applyAlignment="1" applyProtection="1">
      <alignment vertical="center" wrapText="1"/>
      <protection/>
    </xf>
    <xf numFmtId="0" fontId="11" fillId="36" borderId="10" xfId="0" applyFont="1" applyFill="1" applyBorder="1" applyAlignment="1" applyProtection="1">
      <alignment horizontal="center" vertical="center" wrapText="1"/>
      <protection/>
    </xf>
    <xf numFmtId="0" fontId="0" fillId="0" borderId="10" xfId="0" applyBorder="1" applyAlignment="1" applyProtection="1">
      <alignment wrapText="1"/>
      <protection/>
    </xf>
    <xf numFmtId="0" fontId="11" fillId="51" borderId="10" xfId="0" applyFont="1" applyFill="1" applyBorder="1" applyAlignment="1" applyProtection="1">
      <alignment horizontal="center" vertical="center" wrapText="1"/>
      <protection/>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8" borderId="15" xfId="0" applyFont="1" applyFill="1" applyBorder="1" applyAlignment="1" applyProtection="1">
      <alignment horizontal="left" vertical="center" wrapText="1"/>
      <protection/>
    </xf>
    <xf numFmtId="3" fontId="10" fillId="0" borderId="1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3" fontId="10" fillId="34" borderId="10" xfId="0" applyNumberFormat="1" applyFont="1" applyFill="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11" fillId="34" borderId="19" xfId="0" applyFont="1" applyFill="1" applyBorder="1" applyAlignment="1" applyProtection="1">
      <alignment vertical="center" wrapText="1"/>
      <protection/>
    </xf>
    <xf numFmtId="0" fontId="0" fillId="0" borderId="19" xfId="0" applyBorder="1" applyAlignment="1">
      <alignment vertical="center"/>
    </xf>
    <xf numFmtId="0" fontId="10" fillId="48" borderId="192" xfId="0" applyFont="1" applyFill="1" applyBorder="1" applyAlignment="1" applyProtection="1">
      <alignment horizontal="center" vertical="center" wrapText="1"/>
      <protection/>
    </xf>
    <xf numFmtId="0" fontId="10" fillId="48" borderId="25" xfId="0" applyFont="1" applyFill="1" applyBorder="1" applyAlignment="1" applyProtection="1">
      <alignment horizontal="center" vertical="center" wrapText="1"/>
      <protection/>
    </xf>
    <xf numFmtId="0" fontId="10" fillId="48" borderId="79" xfId="0" applyFont="1" applyFill="1" applyBorder="1" applyAlignment="1" applyProtection="1">
      <alignment horizontal="center" vertical="center" wrapText="1"/>
      <protection/>
    </xf>
    <xf numFmtId="0" fontId="10" fillId="0" borderId="85" xfId="0" applyFont="1" applyFill="1" applyBorder="1" applyAlignment="1" applyProtection="1">
      <alignment horizontal="left" vertical="center"/>
      <protection locked="0"/>
    </xf>
    <xf numFmtId="0" fontId="10" fillId="0" borderId="58" xfId="0" applyFont="1" applyFill="1" applyBorder="1" applyAlignment="1" applyProtection="1">
      <alignment horizontal="left" vertical="center"/>
      <protection locked="0"/>
    </xf>
    <xf numFmtId="0" fontId="10" fillId="0" borderId="96"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26"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53" xfId="0" applyFont="1" applyFill="1" applyBorder="1" applyAlignment="1" applyProtection="1">
      <alignment horizontal="left" vertical="center"/>
      <protection locked="0"/>
    </xf>
    <xf numFmtId="0" fontId="45" fillId="34" borderId="0" xfId="0" applyFont="1" applyFill="1" applyBorder="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12" fillId="35" borderId="85" xfId="0" applyFont="1" applyFill="1" applyBorder="1" applyAlignment="1" applyProtection="1">
      <alignment horizontal="left" vertical="center"/>
      <protection/>
    </xf>
    <xf numFmtId="0" fontId="12" fillId="35" borderId="58" xfId="0" applyFont="1" applyFill="1" applyBorder="1" applyAlignment="1" applyProtection="1">
      <alignment horizontal="left" vertical="center"/>
      <protection/>
    </xf>
    <xf numFmtId="0" fontId="12" fillId="35" borderId="96" xfId="0" applyFont="1" applyFill="1" applyBorder="1" applyAlignment="1" applyProtection="1">
      <alignment horizontal="left" vertical="center"/>
      <protection/>
    </xf>
    <xf numFmtId="0" fontId="11" fillId="54" borderId="129" xfId="0" applyFont="1" applyFill="1" applyBorder="1" applyAlignment="1" applyProtection="1">
      <alignment horizontal="center" vertical="center" wrapText="1"/>
      <protection/>
    </xf>
    <xf numFmtId="0" fontId="11" fillId="54" borderId="187" xfId="0" applyFont="1" applyFill="1" applyBorder="1" applyAlignment="1" applyProtection="1">
      <alignment horizontal="center" vertical="center" wrapText="1"/>
      <protection/>
    </xf>
    <xf numFmtId="3" fontId="10" fillId="34" borderId="12" xfId="0" applyNumberFormat="1" applyFont="1" applyFill="1" applyBorder="1" applyAlignment="1" applyProtection="1">
      <alignment horizontal="center" vertical="center" wrapText="1"/>
      <protection locked="0"/>
    </xf>
    <xf numFmtId="0" fontId="10" fillId="0" borderId="12" xfId="0" applyFont="1" applyBorder="1" applyAlignment="1" applyProtection="1">
      <alignment vertical="center" wrapText="1"/>
      <protection locked="0"/>
    </xf>
    <xf numFmtId="0" fontId="10" fillId="35" borderId="12" xfId="0" applyFont="1" applyFill="1" applyBorder="1" applyAlignment="1" applyProtection="1">
      <alignment horizontal="left" vertical="center" wrapText="1"/>
      <protection/>
    </xf>
    <xf numFmtId="0" fontId="10" fillId="35" borderId="12" xfId="0" applyFont="1" applyFill="1" applyBorder="1" applyAlignment="1" applyProtection="1">
      <alignment vertical="center"/>
      <protection/>
    </xf>
    <xf numFmtId="0" fontId="0" fillId="0" borderId="187" xfId="0"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0" fillId="0" borderId="0" xfId="0" applyAlignment="1" applyProtection="1">
      <alignment vertical="center"/>
      <protection/>
    </xf>
    <xf numFmtId="0" fontId="9" fillId="33" borderId="20" xfId="0" applyFont="1" applyFill="1" applyBorder="1" applyAlignment="1" applyProtection="1">
      <alignment vertical="center"/>
      <protection/>
    </xf>
    <xf numFmtId="0" fontId="9" fillId="33" borderId="107" xfId="0" applyFont="1" applyFill="1" applyBorder="1" applyAlignment="1" applyProtection="1">
      <alignment vertical="center"/>
      <protection/>
    </xf>
    <xf numFmtId="0" fontId="0" fillId="0" borderId="112" xfId="0" applyBorder="1" applyAlignment="1" applyProtection="1">
      <alignment vertical="center"/>
      <protection/>
    </xf>
    <xf numFmtId="0" fontId="0" fillId="0" borderId="132" xfId="0" applyBorder="1" applyAlignment="1" applyProtection="1">
      <alignment vertical="center"/>
      <protection/>
    </xf>
    <xf numFmtId="0" fontId="11" fillId="36" borderId="201" xfId="0" applyFont="1" applyFill="1" applyBorder="1" applyAlignment="1" applyProtection="1">
      <alignment horizontal="center" vertical="center" wrapText="1"/>
      <protection/>
    </xf>
    <xf numFmtId="0" fontId="0" fillId="54" borderId="187" xfId="0" applyFill="1" applyBorder="1" applyAlignment="1" applyProtection="1">
      <alignment horizontal="center" vertical="center" wrapText="1"/>
      <protection/>
    </xf>
    <xf numFmtId="3" fontId="10" fillId="0" borderId="129" xfId="0" applyNumberFormat="1" applyFont="1" applyFill="1" applyBorder="1" applyAlignment="1" applyProtection="1">
      <alignment horizontal="left" vertical="center" wrapText="1"/>
      <protection locked="0"/>
    </xf>
    <xf numFmtId="0" fontId="10" fillId="0" borderId="129"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0" fillId="0" borderId="129" xfId="0" applyBorder="1" applyAlignment="1" applyProtection="1">
      <alignment wrapText="1"/>
      <protection/>
    </xf>
    <xf numFmtId="0" fontId="0" fillId="0" borderId="24" xfId="0" applyBorder="1" applyAlignment="1" applyProtection="1">
      <alignment wrapText="1"/>
      <protection/>
    </xf>
    <xf numFmtId="0" fontId="0" fillId="0" borderId="187" xfId="0" applyBorder="1" applyAlignment="1" applyProtection="1">
      <alignment wrapText="1"/>
      <protection/>
    </xf>
    <xf numFmtId="0" fontId="0" fillId="0" borderId="202" xfId="0" applyBorder="1" applyAlignment="1" applyProtection="1">
      <alignment wrapText="1"/>
      <protection/>
    </xf>
    <xf numFmtId="0" fontId="20" fillId="36" borderId="129" xfId="0" applyFont="1" applyFill="1" applyBorder="1" applyAlignment="1" applyProtection="1">
      <alignment horizontal="center" vertical="center" wrapText="1"/>
      <protection/>
    </xf>
    <xf numFmtId="0" fontId="0" fillId="0" borderId="129" xfId="0" applyBorder="1" applyAlignment="1" applyProtection="1">
      <alignment vertical="center"/>
      <protection/>
    </xf>
    <xf numFmtId="0" fontId="20" fillId="36" borderId="187" xfId="0" applyFont="1" applyFill="1" applyBorder="1" applyAlignment="1" applyProtection="1">
      <alignment horizontal="center" vertical="center" wrapText="1"/>
      <protection/>
    </xf>
    <xf numFmtId="0" fontId="0" fillId="0" borderId="187" xfId="0" applyBorder="1" applyAlignment="1" applyProtection="1">
      <alignment vertical="center"/>
      <protection/>
    </xf>
    <xf numFmtId="0" fontId="0" fillId="0" borderId="129" xfId="0" applyBorder="1" applyAlignment="1" applyProtection="1">
      <alignment horizontal="center" vertical="center" wrapText="1"/>
      <protection/>
    </xf>
    <xf numFmtId="0" fontId="0" fillId="54" borderId="84" xfId="0" applyFill="1" applyBorder="1" applyAlignment="1">
      <alignment horizontal="center" vertical="center" wrapText="1"/>
    </xf>
    <xf numFmtId="3" fontId="10" fillId="0" borderId="37" xfId="0" applyNumberFormat="1" applyFont="1" applyFill="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10" fillId="0" borderId="161" xfId="0" applyFont="1" applyBorder="1" applyAlignment="1" applyProtection="1">
      <alignment horizontal="left" vertical="center" wrapText="1"/>
      <protection locked="0"/>
    </xf>
    <xf numFmtId="0" fontId="11" fillId="51" borderId="129" xfId="0" applyFont="1" applyFill="1" applyBorder="1" applyAlignment="1" applyProtection="1">
      <alignment horizontal="center" vertical="center" wrapText="1"/>
      <protection/>
    </xf>
    <xf numFmtId="0" fontId="0" fillId="51" borderId="187" xfId="0" applyFill="1" applyBorder="1" applyAlignment="1" applyProtection="1">
      <alignment horizontal="center" vertical="center" wrapText="1"/>
      <protection/>
    </xf>
    <xf numFmtId="0" fontId="11" fillId="51" borderId="187"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0" fontId="0" fillId="0" borderId="202" xfId="0" applyBorder="1" applyAlignment="1" applyProtection="1">
      <alignment horizontal="center" vertical="center" wrapText="1"/>
      <protection/>
    </xf>
    <xf numFmtId="0" fontId="10" fillId="35" borderId="192" xfId="0" applyFont="1" applyFill="1" applyBorder="1" applyAlignment="1" applyProtection="1">
      <alignment horizontal="left" vertical="center" wrapText="1" indent="1"/>
      <protection/>
    </xf>
    <xf numFmtId="0" fontId="10" fillId="35" borderId="25" xfId="0" applyFont="1" applyFill="1" applyBorder="1" applyAlignment="1" applyProtection="1">
      <alignment horizontal="left" vertical="center" wrapText="1" indent="1"/>
      <protection/>
    </xf>
    <xf numFmtId="0" fontId="10" fillId="34" borderId="102" xfId="0" applyFont="1" applyFill="1" applyBorder="1" applyAlignment="1" applyProtection="1">
      <alignment horizontal="left" vertical="center" wrapText="1"/>
      <protection locked="0"/>
    </xf>
    <xf numFmtId="0" fontId="10" fillId="34" borderId="10" xfId="0" applyFont="1" applyFill="1" applyBorder="1" applyAlignment="1" applyProtection="1">
      <alignment horizontal="left" vertical="center" wrapText="1"/>
      <protection locked="0"/>
    </xf>
    <xf numFmtId="0" fontId="10" fillId="34" borderId="13" xfId="0" applyFont="1" applyFill="1" applyBorder="1" applyAlignment="1" applyProtection="1">
      <alignment horizontal="left" vertical="center" wrapText="1"/>
      <protection locked="0"/>
    </xf>
    <xf numFmtId="0" fontId="10" fillId="48" borderId="192" xfId="0" applyFont="1" applyFill="1" applyBorder="1" applyAlignment="1" applyProtection="1">
      <alignment horizontal="center" vertical="center" wrapText="1"/>
      <protection/>
    </xf>
    <xf numFmtId="0" fontId="10" fillId="48" borderId="25" xfId="0" applyFont="1" applyFill="1" applyBorder="1" applyAlignment="1" applyProtection="1">
      <alignment horizontal="center" vertical="center" wrapText="1"/>
      <protection/>
    </xf>
    <xf numFmtId="0" fontId="10" fillId="48" borderId="79" xfId="0" applyFont="1" applyFill="1" applyBorder="1" applyAlignment="1" applyProtection="1">
      <alignment horizontal="center" vertical="center" wrapText="1"/>
      <protection/>
    </xf>
    <xf numFmtId="0" fontId="10" fillId="48" borderId="192" xfId="0" applyNumberFormat="1" applyFont="1" applyFill="1" applyBorder="1" applyAlignment="1" applyProtection="1">
      <alignment horizontal="center" vertical="center" wrapText="1"/>
      <protection/>
    </xf>
    <xf numFmtId="0" fontId="10" fillId="48" borderId="25" xfId="0" applyNumberFormat="1" applyFont="1" applyFill="1" applyBorder="1" applyAlignment="1" applyProtection="1">
      <alignment horizontal="center" vertical="center" wrapText="1"/>
      <protection/>
    </xf>
    <xf numFmtId="0" fontId="10" fillId="48" borderId="79" xfId="0" applyNumberFormat="1" applyFont="1" applyFill="1" applyBorder="1" applyAlignment="1" applyProtection="1">
      <alignment horizontal="center" vertical="center" wrapText="1"/>
      <protection/>
    </xf>
    <xf numFmtId="0" fontId="10" fillId="0" borderId="25" xfId="0" applyFont="1" applyBorder="1" applyAlignment="1" applyProtection="1">
      <alignment horizontal="left" vertical="center" wrapText="1"/>
      <protection locked="0"/>
    </xf>
    <xf numFmtId="0" fontId="10" fillId="0" borderId="79" xfId="0" applyFont="1" applyBorder="1" applyAlignment="1" applyProtection="1">
      <alignment horizontal="left" vertical="center" wrapText="1"/>
      <protection locked="0"/>
    </xf>
    <xf numFmtId="0" fontId="10" fillId="35" borderId="192" xfId="0" applyNumberFormat="1" applyFont="1" applyFill="1" applyBorder="1" applyAlignment="1" applyProtection="1">
      <alignment horizontal="left" vertical="center" wrapText="1" indent="1"/>
      <protection/>
    </xf>
    <xf numFmtId="0" fontId="0" fillId="35" borderId="25" xfId="0" applyNumberFormat="1" applyFill="1" applyBorder="1" applyAlignment="1" applyProtection="1">
      <alignment horizontal="left" vertical="center" wrapText="1" indent="1"/>
      <protection/>
    </xf>
    <xf numFmtId="0" fontId="0" fillId="35" borderId="79" xfId="0" applyNumberFormat="1" applyFill="1" applyBorder="1" applyAlignment="1" applyProtection="1">
      <alignment horizontal="left" vertical="center" wrapText="1" indent="1"/>
      <protection/>
    </xf>
    <xf numFmtId="0" fontId="64" fillId="47" borderId="0" xfId="0" applyFont="1" applyFill="1" applyBorder="1" applyAlignment="1" applyProtection="1">
      <alignment horizontal="left" vertical="center" wrapText="1"/>
      <protection/>
    </xf>
    <xf numFmtId="0" fontId="63" fillId="47" borderId="0" xfId="0" applyFont="1" applyFill="1" applyBorder="1" applyAlignment="1" applyProtection="1">
      <alignment horizontal="left" vertical="center" wrapText="1"/>
      <protection/>
    </xf>
    <xf numFmtId="0" fontId="63" fillId="47" borderId="77" xfId="0" applyFont="1" applyFill="1" applyBorder="1" applyAlignment="1" applyProtection="1">
      <alignment horizontal="left" vertical="center" wrapText="1"/>
      <protection/>
    </xf>
    <xf numFmtId="0" fontId="63" fillId="47" borderId="19" xfId="0" applyFont="1" applyFill="1" applyBorder="1" applyAlignment="1" applyProtection="1">
      <alignment horizontal="left" wrapText="1"/>
      <protection/>
    </xf>
    <xf numFmtId="0" fontId="63" fillId="47" borderId="0" xfId="0" applyFont="1" applyFill="1" applyBorder="1" applyAlignment="1">
      <alignment horizontal="left" vertical="center" wrapText="1"/>
    </xf>
    <xf numFmtId="0" fontId="10" fillId="0" borderId="15"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35" borderId="130" xfId="0" applyNumberFormat="1" applyFont="1" applyFill="1" applyBorder="1" applyAlignment="1" applyProtection="1">
      <alignment horizontal="left" vertical="center" wrapText="1" indent="1"/>
      <protection/>
    </xf>
    <xf numFmtId="0" fontId="0" fillId="35" borderId="17" xfId="0" applyNumberFormat="1" applyFill="1" applyBorder="1" applyAlignment="1" applyProtection="1">
      <alignment horizontal="left" vertical="center" wrapText="1" indent="1"/>
      <protection/>
    </xf>
    <xf numFmtId="0" fontId="0" fillId="35" borderId="100" xfId="0" applyNumberFormat="1" applyFill="1" applyBorder="1" applyAlignment="1" applyProtection="1">
      <alignment horizontal="left" vertical="center" wrapText="1" indent="1"/>
      <protection/>
    </xf>
    <xf numFmtId="0" fontId="7" fillId="0" borderId="107" xfId="0" applyFont="1" applyFill="1" applyBorder="1" applyAlignment="1" applyProtection="1">
      <alignment horizontal="center" vertical="center" wrapText="1"/>
      <protection/>
    </xf>
    <xf numFmtId="0" fontId="0" fillId="0" borderId="112" xfId="0" applyFill="1" applyBorder="1" applyAlignment="1" applyProtection="1">
      <alignment horizontal="center" vertical="center" wrapText="1"/>
      <protection/>
    </xf>
    <xf numFmtId="0" fontId="0" fillId="0" borderId="112" xfId="0" applyFill="1" applyBorder="1" applyAlignment="1" applyProtection="1">
      <alignment wrapText="1"/>
      <protection/>
    </xf>
    <xf numFmtId="0" fontId="0" fillId="0" borderId="132" xfId="0" applyFill="1" applyBorder="1" applyAlignment="1" applyProtection="1">
      <alignment wrapText="1"/>
      <protection/>
    </xf>
    <xf numFmtId="0" fontId="20" fillId="36" borderId="58" xfId="0" applyFont="1" applyFill="1" applyBorder="1" applyAlignment="1" applyProtection="1">
      <alignment horizontal="center" vertical="center" wrapText="1"/>
      <protection/>
    </xf>
    <xf numFmtId="0" fontId="0" fillId="0" borderId="58" xfId="0" applyBorder="1" applyAlignment="1" applyProtection="1">
      <alignment wrapText="1"/>
      <protection/>
    </xf>
    <xf numFmtId="0" fontId="0" fillId="0" borderId="96" xfId="0" applyBorder="1" applyAlignment="1" applyProtection="1">
      <alignment wrapText="1"/>
      <protection/>
    </xf>
    <xf numFmtId="0" fontId="11" fillId="36" borderId="85" xfId="0" applyFont="1" applyFill="1"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96" xfId="0" applyBorder="1" applyAlignment="1" applyProtection="1">
      <alignment horizontal="center" vertical="center" wrapText="1"/>
      <protection/>
    </xf>
    <xf numFmtId="0" fontId="11" fillId="36" borderId="85" xfId="0" applyFont="1" applyFill="1" applyBorder="1" applyAlignment="1" applyProtection="1">
      <alignment horizontal="center" vertical="center"/>
      <protection/>
    </xf>
    <xf numFmtId="0" fontId="10" fillId="36" borderId="58" xfId="0" applyFont="1" applyFill="1" applyBorder="1" applyAlignment="1" applyProtection="1">
      <alignment horizontal="center" vertical="center"/>
      <protection/>
    </xf>
    <xf numFmtId="0" fontId="10" fillId="36" borderId="58" xfId="0" applyFont="1" applyFill="1" applyBorder="1" applyAlignment="1" applyProtection="1">
      <alignment/>
      <protection/>
    </xf>
    <xf numFmtId="0" fontId="10" fillId="36" borderId="96" xfId="0" applyFont="1" applyFill="1" applyBorder="1" applyAlignment="1" applyProtection="1">
      <alignment/>
      <protection/>
    </xf>
    <xf numFmtId="0" fontId="2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protection/>
    </xf>
    <xf numFmtId="0" fontId="0" fillId="36" borderId="17" xfId="0" applyFont="1" applyFill="1" applyBorder="1" applyAlignment="1" applyProtection="1">
      <alignment horizontal="center" vertical="center" wrapText="1"/>
      <protection/>
    </xf>
    <xf numFmtId="0" fontId="23" fillId="43" borderId="0" xfId="0" applyFont="1" applyFill="1" applyBorder="1" applyAlignment="1" applyProtection="1">
      <alignment horizontal="left" vertical="center"/>
      <protection/>
    </xf>
    <xf numFmtId="0" fontId="10" fillId="36" borderId="84" xfId="0" applyFont="1" applyFill="1" applyBorder="1" applyAlignment="1" applyProtection="1">
      <alignment horizontal="center" vertical="center" wrapText="1"/>
      <protection/>
    </xf>
    <xf numFmtId="0" fontId="20" fillId="34" borderId="107" xfId="0" applyFont="1" applyFill="1" applyBorder="1" applyAlignment="1" applyProtection="1">
      <alignment horizontal="center" vertical="center" wrapText="1"/>
      <protection/>
    </xf>
    <xf numFmtId="0" fontId="0" fillId="34" borderId="112" xfId="0" applyFill="1" applyBorder="1" applyAlignment="1" applyProtection="1">
      <alignment horizontal="center" vertical="center" wrapText="1"/>
      <protection/>
    </xf>
    <xf numFmtId="0" fontId="0" fillId="34" borderId="132" xfId="0" applyFill="1" applyBorder="1" applyAlignment="1" applyProtection="1">
      <alignment horizontal="center" vertical="center" wrapText="1"/>
      <protection/>
    </xf>
    <xf numFmtId="0" fontId="1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64" fillId="34" borderId="16" xfId="0" applyFont="1" applyFill="1" applyBorder="1" applyAlignment="1" applyProtection="1">
      <alignment horizontal="left"/>
      <protection/>
    </xf>
    <xf numFmtId="0" fontId="63" fillId="34" borderId="19" xfId="0" applyFont="1" applyFill="1" applyBorder="1" applyAlignment="1" applyProtection="1">
      <alignment horizontal="left"/>
      <protection/>
    </xf>
    <xf numFmtId="0" fontId="10" fillId="34" borderId="188" xfId="0" applyFont="1" applyFill="1" applyBorder="1" applyAlignment="1" applyProtection="1">
      <alignment horizontal="left" vertical="center" wrapText="1"/>
      <protection/>
    </xf>
    <xf numFmtId="0" fontId="0" fillId="34" borderId="97" xfId="0" applyFont="1" applyFill="1" applyBorder="1" applyAlignment="1" applyProtection="1">
      <alignment horizontal="left" vertical="center" wrapText="1"/>
      <protection/>
    </xf>
    <xf numFmtId="0" fontId="20" fillId="34" borderId="107" xfId="0" applyFont="1" applyFill="1" applyBorder="1" applyAlignment="1" applyProtection="1">
      <alignment horizontal="center" vertical="center"/>
      <protection/>
    </xf>
    <xf numFmtId="0" fontId="0" fillId="34" borderId="132" xfId="0" applyFill="1" applyBorder="1" applyAlignment="1" applyProtection="1">
      <alignment horizontal="center" vertical="center"/>
      <protection/>
    </xf>
    <xf numFmtId="0" fontId="10" fillId="34" borderId="94"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protection locked="0"/>
    </xf>
    <xf numFmtId="0" fontId="10" fillId="34" borderId="13" xfId="0" applyFont="1" applyFill="1" applyBorder="1" applyAlignment="1" applyProtection="1">
      <alignment/>
      <protection locked="0"/>
    </xf>
    <xf numFmtId="0" fontId="63" fillId="0" borderId="203" xfId="0" applyFont="1" applyFill="1" applyBorder="1" applyAlignment="1" applyProtection="1">
      <alignment horizontal="left" vertical="center"/>
      <protection/>
    </xf>
    <xf numFmtId="0" fontId="10" fillId="34" borderId="192" xfId="0" applyFont="1" applyFill="1" applyBorder="1" applyAlignment="1" applyProtection="1">
      <alignment horizontal="left" vertical="center" wrapText="1"/>
      <protection/>
    </xf>
    <xf numFmtId="0" fontId="0" fillId="34" borderId="25" xfId="0" applyFont="1" applyFill="1" applyBorder="1" applyAlignment="1" applyProtection="1">
      <alignment horizontal="left" vertical="center" wrapText="1"/>
      <protection/>
    </xf>
    <xf numFmtId="0" fontId="10" fillId="34" borderId="94" xfId="0" applyFont="1" applyFill="1" applyBorder="1" applyAlignment="1" applyProtection="1">
      <alignment horizontal="center" vertical="center"/>
      <protection locked="0"/>
    </xf>
    <xf numFmtId="0" fontId="10" fillId="34" borderId="105" xfId="0" applyFont="1" applyFill="1" applyBorder="1" applyAlignment="1" applyProtection="1">
      <alignment/>
      <protection locked="0"/>
    </xf>
    <xf numFmtId="0" fontId="20" fillId="36" borderId="84" xfId="0" applyFont="1" applyFill="1" applyBorder="1" applyAlignment="1" applyProtection="1">
      <alignment horizontal="center" vertical="center"/>
      <protection/>
    </xf>
    <xf numFmtId="0" fontId="0" fillId="36" borderId="168" xfId="0" applyFont="1" applyFill="1" applyBorder="1" applyAlignment="1" applyProtection="1">
      <alignment/>
      <protection/>
    </xf>
    <xf numFmtId="3" fontId="10" fillId="34" borderId="22" xfId="0" applyNumberFormat="1" applyFont="1" applyFill="1" applyBorder="1" applyAlignment="1" applyProtection="1">
      <alignment horizontal="center" vertical="center" wrapText="1"/>
      <protection locked="0"/>
    </xf>
    <xf numFmtId="3" fontId="10" fillId="34" borderId="15" xfId="0" applyNumberFormat="1" applyFont="1" applyFill="1" applyBorder="1" applyAlignment="1" applyProtection="1">
      <alignment horizontal="center" vertical="center" wrapText="1"/>
      <protection locked="0"/>
    </xf>
    <xf numFmtId="0" fontId="10" fillId="35" borderId="188"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protection/>
    </xf>
    <xf numFmtId="0" fontId="10" fillId="35" borderId="98" xfId="0" applyFont="1" applyFill="1" applyBorder="1" applyAlignment="1" applyProtection="1">
      <alignment horizontal="left" vertical="center"/>
      <protection/>
    </xf>
    <xf numFmtId="3" fontId="10" fillId="34" borderId="158" xfId="0" applyNumberFormat="1" applyFont="1" applyFill="1" applyBorder="1" applyAlignment="1" applyProtection="1">
      <alignment horizontal="center" vertical="center" wrapText="1"/>
      <protection locked="0"/>
    </xf>
    <xf numFmtId="3" fontId="10" fillId="34" borderId="163" xfId="0" applyNumberFormat="1" applyFont="1" applyFill="1" applyBorder="1" applyAlignment="1" applyProtection="1">
      <alignment horizontal="center" vertical="center" wrapText="1"/>
      <protection locked="0"/>
    </xf>
    <xf numFmtId="0" fontId="11" fillId="36" borderId="23" xfId="0" applyFont="1" applyFill="1" applyBorder="1" applyAlignment="1" applyProtection="1">
      <alignment horizontal="center" vertical="center" wrapText="1"/>
      <protection/>
    </xf>
    <xf numFmtId="0" fontId="11" fillId="36" borderId="189" xfId="0" applyFont="1" applyFill="1" applyBorder="1" applyAlignment="1" applyProtection="1">
      <alignment horizontal="center" vertical="center" wrapText="1"/>
      <protection/>
    </xf>
    <xf numFmtId="0" fontId="11" fillId="34" borderId="101" xfId="0" applyFont="1" applyFill="1" applyBorder="1" applyAlignment="1" applyProtection="1">
      <alignment horizontal="left" vertical="center"/>
      <protection/>
    </xf>
    <xf numFmtId="0" fontId="11" fillId="34" borderId="12" xfId="0" applyFont="1" applyFill="1" applyBorder="1" applyAlignment="1" applyProtection="1">
      <alignment horizontal="left" vertical="center"/>
      <protection/>
    </xf>
    <xf numFmtId="0" fontId="10" fillId="0" borderId="109"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0" fillId="0" borderId="188" xfId="0" applyFont="1" applyFill="1" applyBorder="1" applyAlignment="1" applyProtection="1">
      <alignment horizontal="center" vertical="center"/>
      <protection/>
    </xf>
    <xf numFmtId="0" fontId="10" fillId="0" borderId="163" xfId="0" applyFont="1" applyFill="1" applyBorder="1" applyAlignment="1" applyProtection="1">
      <alignment horizontal="center" vertical="center"/>
      <protection/>
    </xf>
    <xf numFmtId="0" fontId="10" fillId="35" borderId="15" xfId="0" applyFont="1" applyFill="1" applyBorder="1" applyAlignment="1" applyProtection="1">
      <alignment horizontal="left" vertical="center" indent="1"/>
      <protection/>
    </xf>
    <xf numFmtId="174" fontId="10" fillId="35" borderId="15" xfId="0" applyNumberFormat="1" applyFont="1" applyFill="1" applyBorder="1" applyAlignment="1" applyProtection="1">
      <alignment horizontal="left" vertical="center" indent="1"/>
      <protection/>
    </xf>
    <xf numFmtId="0" fontId="11" fillId="55" borderId="85" xfId="0" applyFont="1" applyFill="1" applyBorder="1" applyAlignment="1" applyProtection="1">
      <alignment horizontal="left" vertical="center"/>
      <protection/>
    </xf>
    <xf numFmtId="0" fontId="11" fillId="55" borderId="58" xfId="0" applyFont="1" applyFill="1" applyBorder="1" applyAlignment="1" applyProtection="1">
      <alignment horizontal="left" vertical="center"/>
      <protection/>
    </xf>
    <xf numFmtId="0" fontId="11" fillId="55" borderId="96" xfId="0" applyFont="1" applyFill="1" applyBorder="1" applyAlignment="1" applyProtection="1">
      <alignment horizontal="left" vertical="center"/>
      <protection/>
    </xf>
    <xf numFmtId="3" fontId="10" fillId="37" borderId="99" xfId="0" applyNumberFormat="1" applyFont="1" applyFill="1" applyBorder="1" applyAlignment="1" applyProtection="1">
      <alignment horizontal="center" vertical="center"/>
      <protection/>
    </xf>
    <xf numFmtId="3" fontId="10" fillId="37" borderId="14" xfId="0" applyNumberFormat="1" applyFont="1" applyFill="1" applyBorder="1" applyAlignment="1" applyProtection="1">
      <alignment horizontal="center" vertical="center"/>
      <protection/>
    </xf>
    <xf numFmtId="0" fontId="11" fillId="36" borderId="201" xfId="0" applyFont="1" applyFill="1" applyBorder="1" applyAlignment="1" applyProtection="1">
      <alignment horizontal="left" vertical="center" wrapText="1"/>
      <protection/>
    </xf>
    <xf numFmtId="0" fontId="11" fillId="36" borderId="129" xfId="0" applyFont="1" applyFill="1" applyBorder="1" applyAlignment="1" applyProtection="1">
      <alignment horizontal="left" vertical="center" wrapText="1"/>
      <protection/>
    </xf>
    <xf numFmtId="0" fontId="10" fillId="34" borderId="107" xfId="0" applyFont="1" applyFill="1" applyBorder="1" applyAlignment="1" applyProtection="1">
      <alignment horizontal="left" vertical="top" wrapText="1"/>
      <protection locked="0"/>
    </xf>
    <xf numFmtId="0" fontId="10" fillId="34" borderId="112" xfId="0" applyFont="1" applyFill="1" applyBorder="1" applyAlignment="1" applyProtection="1">
      <alignment horizontal="left" vertical="top" wrapText="1"/>
      <protection locked="0"/>
    </xf>
    <xf numFmtId="0" fontId="10" fillId="34" borderId="132" xfId="0" applyFont="1" applyFill="1" applyBorder="1" applyAlignment="1" applyProtection="1">
      <alignment horizontal="left" vertical="top" wrapText="1"/>
      <protection locked="0"/>
    </xf>
    <xf numFmtId="0" fontId="11" fillId="36" borderId="204" xfId="0" applyFont="1" applyFill="1" applyBorder="1" applyAlignment="1" applyProtection="1">
      <alignment horizontal="left" wrapText="1"/>
      <protection/>
    </xf>
    <xf numFmtId="0" fontId="0" fillId="36" borderId="128" xfId="0" applyFill="1" applyBorder="1" applyAlignment="1" applyProtection="1">
      <alignment horizontal="left" wrapText="1"/>
      <protection/>
    </xf>
    <xf numFmtId="0" fontId="0" fillId="36" borderId="122" xfId="0" applyFill="1" applyBorder="1" applyAlignment="1" applyProtection="1">
      <alignment horizontal="left" wrapText="1"/>
      <protection/>
    </xf>
    <xf numFmtId="0" fontId="11" fillId="34" borderId="101" xfId="0" applyFont="1" applyFill="1" applyBorder="1" applyAlignment="1" applyProtection="1">
      <alignment horizontal="left" vertical="center" wrapText="1"/>
      <protection/>
    </xf>
    <xf numFmtId="0" fontId="11" fillId="34" borderId="12" xfId="0" applyFont="1" applyFill="1" applyBorder="1" applyAlignment="1" applyProtection="1">
      <alignment horizontal="left" vertical="center" wrapText="1"/>
      <protection/>
    </xf>
    <xf numFmtId="0" fontId="10" fillId="34" borderId="103" xfId="0" applyFont="1" applyFill="1" applyBorder="1" applyAlignment="1" applyProtection="1">
      <alignment horizontal="left" vertical="center" wrapText="1"/>
      <protection/>
    </xf>
    <xf numFmtId="0" fontId="10" fillId="34" borderId="94" xfId="0" applyFont="1" applyFill="1" applyBorder="1" applyAlignment="1" applyProtection="1">
      <alignment horizontal="left" vertical="center" wrapText="1"/>
      <protection/>
    </xf>
    <xf numFmtId="0" fontId="10" fillId="0" borderId="102"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3" fontId="10" fillId="37" borderId="12" xfId="0" applyNumberFormat="1" applyFont="1" applyFill="1" applyBorder="1" applyAlignment="1" applyProtection="1">
      <alignment horizontal="center" vertical="center" wrapText="1"/>
      <protection/>
    </xf>
    <xf numFmtId="3" fontId="10" fillId="34" borderId="10"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0" fontId="10" fillId="0" borderId="25" xfId="0" applyFont="1" applyFill="1" applyBorder="1" applyAlignment="1" applyProtection="1">
      <alignment horizontal="left" vertical="center" wrapText="1"/>
      <protection/>
    </xf>
    <xf numFmtId="0" fontId="10" fillId="34" borderId="158" xfId="0" applyFont="1" applyFill="1" applyBorder="1" applyAlignment="1" applyProtection="1">
      <alignment horizontal="left" vertical="center" wrapText="1"/>
      <protection/>
    </xf>
    <xf numFmtId="0" fontId="11" fillId="34" borderId="99" xfId="0" applyFont="1" applyFill="1" applyBorder="1" applyAlignment="1" applyProtection="1">
      <alignment horizontal="left" vertical="center" wrapText="1"/>
      <protection/>
    </xf>
    <xf numFmtId="0" fontId="11" fillId="34" borderId="36" xfId="0" applyFont="1" applyFill="1" applyBorder="1" applyAlignment="1" applyProtection="1">
      <alignment horizontal="center" vertical="center"/>
      <protection locked="0"/>
    </xf>
    <xf numFmtId="0" fontId="0" fillId="0" borderId="63" xfId="0" applyBorder="1" applyAlignment="1" applyProtection="1">
      <alignment vertical="center"/>
      <protection locked="0"/>
    </xf>
    <xf numFmtId="0" fontId="10" fillId="34" borderId="0" xfId="0" applyFont="1" applyFill="1" applyAlignment="1" applyProtection="1">
      <alignment vertical="center" wrapText="1"/>
      <protection/>
    </xf>
    <xf numFmtId="0" fontId="0" fillId="0" borderId="0" xfId="0" applyAlignment="1">
      <alignment vertical="center" wrapText="1"/>
    </xf>
    <xf numFmtId="0" fontId="11" fillId="34" borderId="0" xfId="0" applyFont="1" applyFill="1" applyBorder="1" applyAlignment="1" applyProtection="1">
      <alignment horizontal="center" vertical="center"/>
      <protection locked="0"/>
    </xf>
    <xf numFmtId="0" fontId="10" fillId="34" borderId="0" xfId="0" applyFont="1" applyFill="1" applyAlignment="1" applyProtection="1">
      <alignment vertical="center"/>
      <protection/>
    </xf>
    <xf numFmtId="0" fontId="0" fillId="0" borderId="0" xfId="0" applyAlignment="1">
      <alignment vertical="center"/>
    </xf>
    <xf numFmtId="0" fontId="9" fillId="33" borderId="192" xfId="0" applyFont="1" applyFill="1" applyBorder="1" applyAlignment="1" applyProtection="1">
      <alignment horizontal="left" vertical="center"/>
      <protection/>
    </xf>
    <xf numFmtId="0" fontId="9" fillId="33" borderId="188" xfId="0" applyFont="1" applyFill="1" applyBorder="1" applyAlignment="1" applyProtection="1">
      <alignment horizontal="left" vertical="center"/>
      <protection/>
    </xf>
    <xf numFmtId="0" fontId="9" fillId="33" borderId="97" xfId="0" applyFont="1" applyFill="1" applyBorder="1" applyAlignment="1" applyProtection="1">
      <alignment horizontal="left" vertical="center"/>
      <protection/>
    </xf>
    <xf numFmtId="0" fontId="9" fillId="33" borderId="163" xfId="0" applyFont="1" applyFill="1" applyBorder="1" applyAlignment="1" applyProtection="1">
      <alignment horizontal="left" vertical="center"/>
      <protection/>
    </xf>
    <xf numFmtId="174" fontId="10" fillId="35" borderId="22" xfId="0" applyNumberFormat="1" applyFont="1" applyFill="1" applyBorder="1" applyAlignment="1" applyProtection="1">
      <alignment horizontal="left" vertical="center" indent="1"/>
      <protection/>
    </xf>
    <xf numFmtId="174" fontId="10" fillId="35" borderId="25" xfId="0" applyNumberFormat="1" applyFont="1" applyFill="1" applyBorder="1" applyAlignment="1" applyProtection="1">
      <alignment horizontal="left" vertical="center" indent="1"/>
      <protection/>
    </xf>
    <xf numFmtId="174" fontId="10" fillId="35" borderId="79" xfId="0" applyNumberFormat="1" applyFont="1" applyFill="1" applyBorder="1" applyAlignment="1" applyProtection="1">
      <alignment horizontal="left" vertical="center" indent="1"/>
      <protection/>
    </xf>
    <xf numFmtId="0" fontId="11" fillId="35" borderId="22" xfId="0" applyNumberFormat="1" applyFont="1" applyFill="1" applyBorder="1" applyAlignment="1" applyProtection="1">
      <alignment horizontal="left" vertical="center" indent="1"/>
      <protection/>
    </xf>
    <xf numFmtId="0" fontId="11" fillId="35" borderId="25" xfId="0" applyNumberFormat="1" applyFont="1" applyFill="1" applyBorder="1" applyAlignment="1" applyProtection="1">
      <alignment horizontal="left" vertical="center" indent="1"/>
      <protection/>
    </xf>
    <xf numFmtId="0" fontId="11" fillId="35" borderId="79" xfId="0" applyNumberFormat="1" applyFont="1" applyFill="1" applyBorder="1" applyAlignment="1" applyProtection="1">
      <alignment horizontal="left" vertical="center" indent="1"/>
      <protection/>
    </xf>
    <xf numFmtId="0" fontId="10" fillId="35" borderId="22" xfId="0" applyNumberFormat="1" applyFont="1" applyFill="1" applyBorder="1" applyAlignment="1" applyProtection="1">
      <alignment horizontal="left" vertical="center" indent="1"/>
      <protection/>
    </xf>
    <xf numFmtId="0" fontId="10" fillId="35" borderId="25" xfId="0" applyNumberFormat="1" applyFont="1" applyFill="1" applyBorder="1" applyAlignment="1" applyProtection="1">
      <alignment horizontal="left" vertical="center" indent="1"/>
      <protection/>
    </xf>
    <xf numFmtId="0" fontId="10" fillId="35" borderId="79" xfId="0" applyNumberFormat="1" applyFont="1" applyFill="1" applyBorder="1" applyAlignment="1" applyProtection="1">
      <alignment horizontal="left" vertical="center" indent="1"/>
      <protection/>
    </xf>
    <xf numFmtId="173" fontId="10" fillId="34" borderId="0" xfId="45" applyNumberFormat="1" applyFont="1" applyFill="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18" fillId="43" borderId="0" xfId="0" applyFont="1" applyFill="1" applyAlignment="1" applyProtection="1">
      <alignment horizontal="left" wrapText="1"/>
      <protection/>
    </xf>
    <xf numFmtId="0" fontId="9" fillId="33" borderId="112" xfId="0" applyFont="1" applyFill="1" applyBorder="1" applyAlignment="1" applyProtection="1">
      <alignment horizontal="left" vertical="center"/>
      <protection/>
    </xf>
    <xf numFmtId="0" fontId="10" fillId="35" borderId="200" xfId="0" applyNumberFormat="1" applyFont="1" applyFill="1" applyBorder="1" applyAlignment="1" applyProtection="1">
      <alignment horizontal="left" vertical="center" wrapText="1" indent="1"/>
      <protection/>
    </xf>
    <xf numFmtId="0" fontId="10" fillId="35" borderId="112" xfId="0" applyNumberFormat="1" applyFont="1" applyFill="1" applyBorder="1" applyAlignment="1" applyProtection="1">
      <alignment horizontal="left" vertical="center" wrapText="1" indent="1"/>
      <protection/>
    </xf>
    <xf numFmtId="0" fontId="10" fillId="35" borderId="132" xfId="0" applyNumberFormat="1" applyFont="1" applyFill="1" applyBorder="1" applyAlignment="1" applyProtection="1">
      <alignment horizontal="left" vertical="center" wrapText="1" indent="1"/>
      <protection/>
    </xf>
    <xf numFmtId="0" fontId="10" fillId="35" borderId="99" xfId="0" applyNumberFormat="1" applyFont="1" applyFill="1" applyBorder="1" applyAlignment="1" applyProtection="1">
      <alignment horizontal="left" vertical="center" indent="1"/>
      <protection/>
    </xf>
    <xf numFmtId="0" fontId="10" fillId="35" borderId="17" xfId="0" applyNumberFormat="1" applyFont="1" applyFill="1" applyBorder="1" applyAlignment="1" applyProtection="1">
      <alignment horizontal="left" vertical="center" indent="1"/>
      <protection/>
    </xf>
    <xf numFmtId="0" fontId="10" fillId="35" borderId="100" xfId="0" applyNumberFormat="1" applyFont="1" applyFill="1" applyBorder="1" applyAlignment="1" applyProtection="1">
      <alignment horizontal="left" vertical="center" indent="1"/>
      <protection/>
    </xf>
    <xf numFmtId="0" fontId="9" fillId="33" borderId="19" xfId="0" applyFont="1" applyFill="1" applyBorder="1" applyAlignment="1" applyProtection="1">
      <alignment horizontal="left" vertical="center"/>
      <protection/>
    </xf>
    <xf numFmtId="0" fontId="0" fillId="34" borderId="32" xfId="0" applyFill="1" applyBorder="1" applyAlignment="1" applyProtection="1">
      <alignment horizontal="left" vertical="top" wrapText="1" indent="1"/>
      <protection locked="0"/>
    </xf>
    <xf numFmtId="0" fontId="0" fillId="34" borderId="36" xfId="0" applyFill="1" applyBorder="1" applyAlignment="1" applyProtection="1">
      <alignment horizontal="left" vertical="top" wrapText="1" indent="1"/>
      <protection locked="0"/>
    </xf>
    <xf numFmtId="0" fontId="0" fillId="34" borderId="34" xfId="0" applyFill="1" applyBorder="1" applyAlignment="1" applyProtection="1">
      <alignment horizontal="left" vertical="top" wrapText="1" indent="1"/>
      <protection locked="0"/>
    </xf>
    <xf numFmtId="0" fontId="0" fillId="34" borderId="26" xfId="0" applyFill="1" applyBorder="1" applyAlignment="1" applyProtection="1">
      <alignment horizontal="left" vertical="top" wrapText="1" indent="1"/>
      <protection locked="0"/>
    </xf>
    <xf numFmtId="0" fontId="0" fillId="34" borderId="0" xfId="0" applyFill="1" applyBorder="1" applyAlignment="1" applyProtection="1">
      <alignment horizontal="left" vertical="top" wrapText="1" indent="1"/>
      <protection locked="0"/>
    </xf>
    <xf numFmtId="0" fontId="0" fillId="34" borderId="18" xfId="0" applyFill="1" applyBorder="1" applyAlignment="1" applyProtection="1">
      <alignment horizontal="left" vertical="top" wrapText="1" indent="1"/>
      <protection locked="0"/>
    </xf>
    <xf numFmtId="0" fontId="0" fillId="34" borderId="106" xfId="0" applyFill="1" applyBorder="1" applyAlignment="1" applyProtection="1">
      <alignment horizontal="left" vertical="top" wrapText="1" indent="1"/>
      <protection locked="0"/>
    </xf>
    <xf numFmtId="0" fontId="0" fillId="34" borderId="63" xfId="0" applyFill="1" applyBorder="1" applyAlignment="1" applyProtection="1">
      <alignment horizontal="left" vertical="top" wrapText="1" indent="1"/>
      <protection locked="0"/>
    </xf>
    <xf numFmtId="0" fontId="0" fillId="34" borderId="193" xfId="0" applyFill="1" applyBorder="1" applyAlignment="1" applyProtection="1">
      <alignment horizontal="left" vertical="top" wrapText="1" indent="1"/>
      <protection locked="0"/>
    </xf>
    <xf numFmtId="0" fontId="10" fillId="34" borderId="36" xfId="0" applyFont="1" applyFill="1" applyBorder="1" applyAlignment="1" applyProtection="1">
      <alignment horizontal="left" vertical="top" wrapText="1" indent="1"/>
      <protection locked="0"/>
    </xf>
    <xf numFmtId="0" fontId="0" fillId="0" borderId="63" xfId="0" applyBorder="1" applyAlignment="1" applyProtection="1">
      <alignment horizontal="left" vertical="top" wrapText="1" indent="1"/>
      <protection locked="0"/>
    </xf>
    <xf numFmtId="0" fontId="10" fillId="34" borderId="0" xfId="0" applyFont="1" applyFill="1" applyAlignment="1" applyProtection="1">
      <alignment vertical="center" wrapText="1"/>
      <protection/>
    </xf>
    <xf numFmtId="0" fontId="14" fillId="33" borderId="20" xfId="0" applyFont="1" applyFill="1" applyBorder="1" applyAlignment="1" applyProtection="1">
      <alignment horizontal="left"/>
      <protection locked="0"/>
    </xf>
    <xf numFmtId="0" fontId="14" fillId="33" borderId="0" xfId="0" applyFont="1" applyFill="1" applyBorder="1" applyAlignment="1" applyProtection="1">
      <alignment horizontal="left"/>
      <protection locked="0"/>
    </xf>
    <xf numFmtId="0" fontId="10" fillId="34" borderId="36" xfId="0" applyFont="1" applyFill="1" applyBorder="1" applyAlignment="1" applyProtection="1">
      <alignment horizontal="left" vertical="top" wrapText="1" indent="1"/>
      <protection locked="0"/>
    </xf>
    <xf numFmtId="0" fontId="10" fillId="34" borderId="63" xfId="0" applyFont="1" applyFill="1" applyBorder="1" applyAlignment="1" applyProtection="1">
      <alignment horizontal="left"/>
      <protection locked="0"/>
    </xf>
    <xf numFmtId="0" fontId="10" fillId="34" borderId="22" xfId="0" applyFont="1" applyFill="1" applyBorder="1" applyAlignment="1" applyProtection="1">
      <alignment horizontal="left" vertical="top" wrapText="1" indent="1"/>
      <protection locked="0"/>
    </xf>
    <xf numFmtId="0" fontId="10" fillId="34" borderId="25" xfId="0" applyFont="1" applyFill="1" applyBorder="1" applyAlignment="1" applyProtection="1">
      <alignment horizontal="left" vertical="top" wrapText="1" indent="1"/>
      <protection locked="0"/>
    </xf>
    <xf numFmtId="0" fontId="10" fillId="34" borderId="15" xfId="0" applyFont="1" applyFill="1" applyBorder="1" applyAlignment="1" applyProtection="1">
      <alignment horizontal="left" vertical="top" wrapText="1" indent="1"/>
      <protection locked="0"/>
    </xf>
    <xf numFmtId="0" fontId="10" fillId="34" borderId="25" xfId="0" applyFont="1" applyFill="1" applyBorder="1" applyAlignment="1" applyProtection="1">
      <alignment horizontal="left"/>
      <protection locked="0"/>
    </xf>
    <xf numFmtId="0" fontId="0" fillId="0" borderId="63" xfId="0" applyFont="1" applyBorder="1" applyAlignment="1" applyProtection="1">
      <alignment horizontal="left" vertical="top" wrapText="1" indent="1"/>
      <protection locked="0"/>
    </xf>
    <xf numFmtId="175" fontId="11" fillId="0" borderId="10" xfId="0" applyNumberFormat="1" applyFont="1" applyFill="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1" fillId="34" borderId="166" xfId="0" applyFont="1" applyFill="1" applyBorder="1" applyAlignment="1" applyProtection="1">
      <alignment horizontal="left" vertical="center" wrapText="1"/>
      <protection/>
    </xf>
    <xf numFmtId="0" fontId="0" fillId="34" borderId="200" xfId="0" applyFont="1" applyFill="1" applyBorder="1" applyAlignment="1" applyProtection="1">
      <alignment wrapText="1"/>
      <protection/>
    </xf>
    <xf numFmtId="0" fontId="11" fillId="34" borderId="0" xfId="0" applyFont="1" applyFill="1" applyBorder="1" applyAlignment="1" applyProtection="1">
      <alignment horizontal="left" vertical="center"/>
      <protection/>
    </xf>
    <xf numFmtId="0" fontId="0" fillId="34" borderId="0" xfId="0" applyFont="1" applyFill="1" applyBorder="1" applyAlignment="1" applyProtection="1">
      <alignment vertical="center"/>
      <protection/>
    </xf>
    <xf numFmtId="0" fontId="37" fillId="34" borderId="0" xfId="0" applyFont="1" applyFill="1" applyBorder="1" applyAlignment="1" applyProtection="1">
      <alignment horizontal="left" vertical="center" wrapText="1"/>
      <protection/>
    </xf>
    <xf numFmtId="0" fontId="0" fillId="0" borderId="0" xfId="0" applyFont="1" applyAlignment="1">
      <alignment/>
    </xf>
    <xf numFmtId="0" fontId="0" fillId="0" borderId="77" xfId="0" applyFont="1" applyBorder="1" applyAlignment="1">
      <alignment/>
    </xf>
    <xf numFmtId="0" fontId="10" fillId="0" borderId="104" xfId="0" applyFont="1" applyFill="1" applyBorder="1" applyAlignment="1" applyProtection="1">
      <alignment horizontal="left" vertical="center"/>
      <protection/>
    </xf>
    <xf numFmtId="0" fontId="10" fillId="0" borderId="84" xfId="0" applyFont="1" applyFill="1" applyBorder="1" applyAlignment="1" applyProtection="1">
      <alignment horizontal="left" vertical="center"/>
      <protection/>
    </xf>
    <xf numFmtId="175" fontId="11" fillId="0" borderId="84" xfId="0" applyNumberFormat="1" applyFont="1" applyFill="1" applyBorder="1" applyAlignment="1" applyProtection="1">
      <alignment horizontal="right" vertical="center"/>
      <protection locked="0"/>
    </xf>
    <xf numFmtId="0" fontId="10" fillId="0" borderId="84" xfId="0" applyFont="1" applyBorder="1" applyAlignment="1" applyProtection="1">
      <alignment horizontal="right" vertical="center"/>
      <protection locked="0"/>
    </xf>
    <xf numFmtId="0" fontId="11" fillId="36" borderId="166" xfId="0" applyFont="1" applyFill="1" applyBorder="1" applyAlignment="1" applyProtection="1">
      <alignment horizontal="center" vertical="center" wrapText="1"/>
      <protection/>
    </xf>
    <xf numFmtId="0" fontId="0" fillId="36" borderId="131" xfId="0" applyFill="1" applyBorder="1" applyAlignment="1" applyProtection="1">
      <alignment horizontal="center" vertical="center" wrapText="1"/>
      <protection/>
    </xf>
    <xf numFmtId="0" fontId="0" fillId="0" borderId="131" xfId="0" applyBorder="1" applyAlignment="1" applyProtection="1">
      <alignment vertical="center" wrapText="1"/>
      <protection/>
    </xf>
    <xf numFmtId="0" fontId="0" fillId="0" borderId="167" xfId="0" applyBorder="1" applyAlignment="1" applyProtection="1">
      <alignment vertical="center" wrapText="1"/>
      <protection/>
    </xf>
    <xf numFmtId="0" fontId="11" fillId="36" borderId="166" xfId="0" applyFont="1" applyFill="1" applyBorder="1" applyAlignment="1" applyProtection="1">
      <alignment horizontal="left" vertical="center"/>
      <protection/>
    </xf>
    <xf numFmtId="0" fontId="11" fillId="36" borderId="200" xfId="0" applyFont="1" applyFill="1" applyBorder="1" applyAlignment="1" applyProtection="1">
      <alignment horizontal="left" vertical="center"/>
      <protection/>
    </xf>
    <xf numFmtId="0" fontId="11" fillId="54" borderId="166" xfId="0" applyFont="1" applyFill="1" applyBorder="1" applyAlignment="1" applyProtection="1">
      <alignment horizontal="center" vertical="center" wrapText="1"/>
      <protection/>
    </xf>
    <xf numFmtId="0" fontId="11" fillId="54" borderId="131" xfId="0" applyFont="1" applyFill="1" applyBorder="1" applyAlignment="1" applyProtection="1">
      <alignment horizontal="center" vertical="center" wrapText="1"/>
      <protection/>
    </xf>
    <xf numFmtId="175" fontId="11" fillId="0" borderId="37" xfId="0" applyNumberFormat="1" applyFont="1" applyFill="1" applyBorder="1" applyAlignment="1" applyProtection="1">
      <alignment horizontal="right" vertical="center"/>
      <protection locked="0"/>
    </xf>
    <xf numFmtId="0" fontId="10" fillId="0" borderId="37" xfId="0" applyFont="1" applyBorder="1" applyAlignment="1" applyProtection="1">
      <alignment horizontal="right" vertical="center"/>
      <protection locked="0"/>
    </xf>
    <xf numFmtId="0" fontId="11" fillId="55" borderId="188" xfId="0" applyFont="1" applyFill="1" applyBorder="1" applyAlignment="1" applyProtection="1">
      <alignment horizontal="left" vertical="center" wrapText="1"/>
      <protection/>
    </xf>
    <xf numFmtId="0" fontId="0" fillId="55" borderId="97" xfId="0" applyFill="1" applyBorder="1" applyAlignment="1" applyProtection="1">
      <alignment horizontal="left" vertical="center" wrapText="1"/>
      <protection/>
    </xf>
    <xf numFmtId="0" fontId="0" fillId="55" borderId="163" xfId="0" applyFill="1" applyBorder="1" applyAlignment="1" applyProtection="1">
      <alignment horizontal="left" vertical="center" wrapText="1"/>
      <protection/>
    </xf>
    <xf numFmtId="0" fontId="11" fillId="54" borderId="166" xfId="0" applyFont="1" applyFill="1" applyBorder="1" applyAlignment="1" applyProtection="1">
      <alignment horizontal="left" vertical="center" wrapText="1"/>
      <protection/>
    </xf>
    <xf numFmtId="0" fontId="0" fillId="54" borderId="200" xfId="0" applyFont="1" applyFill="1" applyBorder="1" applyAlignment="1" applyProtection="1">
      <alignment wrapText="1"/>
      <protection/>
    </xf>
    <xf numFmtId="0" fontId="11" fillId="34" borderId="200" xfId="0" applyFont="1" applyFill="1" applyBorder="1" applyAlignment="1" applyProtection="1">
      <alignment horizontal="left" vertical="center" wrapText="1"/>
      <protection locked="0"/>
    </xf>
    <xf numFmtId="0" fontId="0" fillId="34" borderId="112" xfId="0" applyFill="1"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36" borderId="17" xfId="0" applyFill="1" applyBorder="1" applyAlignment="1" applyProtection="1">
      <alignment horizontal="center" vertical="center" wrapText="1"/>
      <protection/>
    </xf>
    <xf numFmtId="0" fontId="0" fillId="36" borderId="14" xfId="0" applyFill="1" applyBorder="1" applyAlignment="1" applyProtection="1">
      <alignment horizontal="center" vertical="center" wrapText="1"/>
      <protection/>
    </xf>
    <xf numFmtId="0" fontId="10" fillId="34" borderId="158"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0" fillId="34" borderId="98" xfId="0" applyFont="1" applyFill="1" applyBorder="1" applyAlignment="1" applyProtection="1">
      <alignment vertical="center" wrapText="1"/>
      <protection locked="0"/>
    </xf>
    <xf numFmtId="0" fontId="0" fillId="54" borderId="21" xfId="0" applyFill="1" applyBorder="1" applyAlignment="1" applyProtection="1">
      <alignment horizontal="center" vertical="center" wrapText="1"/>
      <protection/>
    </xf>
    <xf numFmtId="0" fontId="10" fillId="0" borderId="159" xfId="0" applyFont="1" applyFill="1" applyBorder="1" applyAlignment="1" applyProtection="1">
      <alignment horizontal="left" vertical="center"/>
      <protection/>
    </xf>
    <xf numFmtId="0" fontId="10" fillId="0" borderId="37" xfId="0" applyFont="1" applyFill="1" applyBorder="1" applyAlignment="1" applyProtection="1">
      <alignment horizontal="left" vertical="center"/>
      <protection/>
    </xf>
    <xf numFmtId="0" fontId="11" fillId="0" borderId="107" xfId="0" applyFont="1" applyFill="1" applyBorder="1" applyAlignment="1" applyProtection="1">
      <alignment horizontal="right" vertical="center"/>
      <protection/>
    </xf>
    <xf numFmtId="0" fontId="11" fillId="0" borderId="198" xfId="0" applyFont="1" applyFill="1" applyBorder="1" applyAlignment="1" applyProtection="1">
      <alignment horizontal="right" vertical="center"/>
      <protection/>
    </xf>
    <xf numFmtId="175" fontId="11" fillId="0" borderId="131" xfId="0" applyNumberFormat="1" applyFont="1" applyFill="1" applyBorder="1" applyAlignment="1" applyProtection="1">
      <alignment horizontal="right" vertical="center"/>
      <protection/>
    </xf>
    <xf numFmtId="0" fontId="10" fillId="0" borderId="131" xfId="0" applyFont="1" applyBorder="1" applyAlignment="1" applyProtection="1">
      <alignment horizontal="right" vertical="center"/>
      <protection/>
    </xf>
    <xf numFmtId="0" fontId="11" fillId="55" borderId="99" xfId="0" applyFont="1" applyFill="1" applyBorder="1" applyAlignment="1" applyProtection="1">
      <alignment horizontal="left" vertical="center" indent="1"/>
      <protection/>
    </xf>
    <xf numFmtId="0" fontId="11" fillId="55" borderId="17" xfId="0" applyFont="1" applyFill="1" applyBorder="1" applyAlignment="1" applyProtection="1">
      <alignment horizontal="left" vertical="center" indent="1"/>
      <protection/>
    </xf>
    <xf numFmtId="0" fontId="11" fillId="55" borderId="100" xfId="0" applyFont="1" applyFill="1" applyBorder="1" applyAlignment="1" applyProtection="1">
      <alignment horizontal="left" vertical="center" indent="1"/>
      <protection/>
    </xf>
    <xf numFmtId="0" fontId="0" fillId="54" borderId="131" xfId="0" applyFont="1" applyFill="1" applyBorder="1" applyAlignment="1" applyProtection="1">
      <alignment horizontal="center" vertical="center" wrapText="1"/>
      <protection/>
    </xf>
    <xf numFmtId="0" fontId="10" fillId="34" borderId="200"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10" fillId="0" borderId="10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1" fillId="0" borderId="102"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locked="0"/>
    </xf>
    <xf numFmtId="0" fontId="10" fillId="0" borderId="94" xfId="0" applyFont="1" applyFill="1" applyBorder="1" applyAlignment="1" applyProtection="1">
      <alignment horizontal="left" vertical="center" wrapText="1"/>
      <protection locked="0"/>
    </xf>
    <xf numFmtId="0" fontId="10" fillId="0" borderId="105" xfId="0" applyFont="1" applyFill="1" applyBorder="1" applyAlignment="1" applyProtection="1">
      <alignment horizontal="left" vertical="center" wrapText="1"/>
      <protection locked="0"/>
    </xf>
    <xf numFmtId="0" fontId="11" fillId="36" borderId="78" xfId="0" applyFont="1" applyFill="1" applyBorder="1" applyAlignment="1" applyProtection="1">
      <alignment horizontal="center" vertical="center" wrapText="1"/>
      <protection/>
    </xf>
    <xf numFmtId="0" fontId="11" fillId="36" borderId="107" xfId="0" applyFont="1" applyFill="1" applyBorder="1" applyAlignment="1" applyProtection="1">
      <alignment horizontal="center" vertical="center" wrapText="1"/>
      <protection/>
    </xf>
    <xf numFmtId="0" fontId="10" fillId="0" borderId="101"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23" fillId="0" borderId="41" xfId="0" applyFont="1" applyFill="1" applyBorder="1" applyAlignment="1" applyProtection="1">
      <alignment horizontal="left" vertical="center" wrapText="1"/>
      <protection/>
    </xf>
    <xf numFmtId="0" fontId="25" fillId="0" borderId="47" xfId="0" applyFont="1" applyFill="1" applyBorder="1" applyAlignment="1" applyProtection="1">
      <alignment horizontal="left" vertical="center" wrapText="1"/>
      <protection/>
    </xf>
    <xf numFmtId="0" fontId="11" fillId="0" borderId="103" xfId="0" applyFont="1" applyFill="1" applyBorder="1" applyAlignment="1" applyProtection="1">
      <alignment horizontal="center" vertical="center" wrapText="1"/>
      <protection locked="0"/>
    </xf>
    <xf numFmtId="0" fontId="11" fillId="0" borderId="158" xfId="0" applyFont="1" applyFill="1" applyBorder="1" applyAlignment="1" applyProtection="1">
      <alignment horizontal="center" vertical="center" wrapText="1"/>
      <protection locked="0"/>
    </xf>
    <xf numFmtId="0" fontId="0" fillId="43" borderId="25" xfId="0" applyFont="1" applyFill="1" applyBorder="1" applyAlignment="1" applyProtection="1">
      <alignment vertical="center" wrapText="1"/>
      <protection/>
    </xf>
    <xf numFmtId="0" fontId="0" fillId="43" borderId="25" xfId="0" applyFill="1" applyBorder="1" applyAlignment="1" applyProtection="1">
      <alignment vertical="center" wrapText="1"/>
      <protection/>
    </xf>
    <xf numFmtId="0" fontId="0" fillId="43" borderId="15" xfId="0" applyFill="1" applyBorder="1" applyAlignment="1" applyProtection="1">
      <alignment vertical="center" wrapText="1"/>
      <protection/>
    </xf>
    <xf numFmtId="3" fontId="10" fillId="35" borderId="37" xfId="0" applyNumberFormat="1" applyFont="1" applyFill="1" applyBorder="1" applyAlignment="1" applyProtection="1">
      <alignment horizontal="center" vertical="center"/>
      <protection/>
    </xf>
    <xf numFmtId="0" fontId="10" fillId="0" borderId="84" xfId="0" applyFont="1" applyBorder="1" applyAlignment="1" applyProtection="1">
      <alignment vertical="center"/>
      <protection/>
    </xf>
    <xf numFmtId="0" fontId="0" fillId="0" borderId="109" xfId="0" applyBorder="1" applyAlignment="1" applyProtection="1">
      <alignment vertical="center" wrapText="1"/>
      <protection/>
    </xf>
    <xf numFmtId="0" fontId="0" fillId="0" borderId="36" xfId="0" applyBorder="1" applyAlignment="1" applyProtection="1">
      <alignment vertical="center" wrapText="1"/>
      <protection/>
    </xf>
    <xf numFmtId="3" fontId="10" fillId="34" borderId="27" xfId="0" applyNumberFormat="1" applyFont="1" applyFill="1" applyBorder="1" applyAlignment="1" applyProtection="1">
      <alignment horizontal="center" vertical="center"/>
      <protection locked="0"/>
    </xf>
    <xf numFmtId="3" fontId="10" fillId="34" borderId="31" xfId="0" applyNumberFormat="1" applyFont="1" applyFill="1" applyBorder="1" applyAlignment="1" applyProtection="1">
      <alignment horizontal="center" vertical="center"/>
      <protection locked="0"/>
    </xf>
    <xf numFmtId="0" fontId="14" fillId="33" borderId="20" xfId="0" applyFont="1" applyFill="1" applyBorder="1" applyAlignment="1" applyProtection="1">
      <alignment horizontal="left" wrapText="1"/>
      <protection/>
    </xf>
    <xf numFmtId="0" fontId="0" fillId="0" borderId="0" xfId="0" applyAlignment="1" applyProtection="1">
      <alignment wrapText="1"/>
      <protection/>
    </xf>
    <xf numFmtId="0" fontId="9" fillId="33" borderId="58" xfId="0" applyFont="1" applyFill="1" applyBorder="1" applyAlignment="1" applyProtection="1">
      <alignment horizontal="left"/>
      <protection/>
    </xf>
    <xf numFmtId="0" fontId="11" fillId="35" borderId="23" xfId="0" applyFont="1" applyFill="1" applyBorder="1" applyAlignment="1" applyProtection="1">
      <alignment horizontal="left" indent="1"/>
      <protection/>
    </xf>
    <xf numFmtId="0" fontId="11" fillId="35" borderId="58" xfId="0" applyFont="1" applyFill="1" applyBorder="1" applyAlignment="1" applyProtection="1">
      <alignment horizontal="left" indent="1"/>
      <protection/>
    </xf>
    <xf numFmtId="0" fontId="11" fillId="35" borderId="96" xfId="0" applyFont="1" applyFill="1" applyBorder="1" applyAlignment="1" applyProtection="1">
      <alignment horizontal="left" indent="1"/>
      <protection/>
    </xf>
    <xf numFmtId="0" fontId="10" fillId="35" borderId="158" xfId="0" applyFont="1" applyFill="1" applyBorder="1" applyAlignment="1" applyProtection="1">
      <alignment horizontal="left" indent="1"/>
      <protection/>
    </xf>
    <xf numFmtId="0" fontId="10" fillId="35" borderId="97" xfId="0" applyFont="1" applyFill="1" applyBorder="1" applyAlignment="1" applyProtection="1">
      <alignment horizontal="left" indent="1"/>
      <protection/>
    </xf>
    <xf numFmtId="0" fontId="10" fillId="35" borderId="98" xfId="0" applyFont="1" applyFill="1" applyBorder="1" applyAlignment="1" applyProtection="1">
      <alignment horizontal="left" indent="1"/>
      <protection/>
    </xf>
    <xf numFmtId="0" fontId="10" fillId="0" borderId="10"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10" fillId="34" borderId="32" xfId="0" applyFont="1" applyFill="1" applyBorder="1" applyAlignment="1" applyProtection="1">
      <alignment horizontal="left" vertical="center" wrapText="1"/>
      <protection locked="0"/>
    </xf>
    <xf numFmtId="0" fontId="10" fillId="0" borderId="36" xfId="0" applyFont="1" applyBorder="1" applyAlignment="1" applyProtection="1">
      <alignment horizontal="left"/>
      <protection locked="0"/>
    </xf>
    <xf numFmtId="0" fontId="10" fillId="0" borderId="160" xfId="0" applyFont="1" applyBorder="1" applyAlignment="1" applyProtection="1">
      <alignment horizontal="left"/>
      <protection locked="0"/>
    </xf>
    <xf numFmtId="0" fontId="0" fillId="34" borderId="25" xfId="0" applyFill="1" applyBorder="1" applyAlignment="1" applyProtection="1">
      <alignment horizontal="left" vertical="center" wrapText="1"/>
      <protection/>
    </xf>
    <xf numFmtId="0" fontId="0" fillId="34" borderId="15" xfId="0" applyFill="1" applyBorder="1" applyAlignment="1" applyProtection="1">
      <alignment horizontal="left" vertical="center" wrapText="1"/>
      <protection/>
    </xf>
    <xf numFmtId="0" fontId="20" fillId="43" borderId="12" xfId="0" applyFont="1" applyFill="1" applyBorder="1" applyAlignment="1" applyProtection="1">
      <alignment horizontal="center" vertical="center" wrapText="1"/>
      <protection/>
    </xf>
    <xf numFmtId="0" fontId="0" fillId="43" borderId="12" xfId="0" applyFont="1" applyFill="1" applyBorder="1" applyAlignment="1" applyProtection="1">
      <alignment wrapText="1"/>
      <protection/>
    </xf>
    <xf numFmtId="0" fontId="0" fillId="43" borderId="21" xfId="0" applyFont="1" applyFill="1" applyBorder="1" applyAlignment="1" applyProtection="1">
      <alignment wrapText="1"/>
      <protection/>
    </xf>
    <xf numFmtId="0" fontId="10" fillId="34" borderId="36" xfId="0" applyFont="1" applyFill="1" applyBorder="1" applyAlignment="1" applyProtection="1">
      <alignment horizontal="left" vertical="center" wrapText="1"/>
      <protection locked="0"/>
    </xf>
    <xf numFmtId="0" fontId="10" fillId="34" borderId="160" xfId="0" applyFont="1" applyFill="1" applyBorder="1" applyAlignment="1" applyProtection="1">
      <alignment horizontal="left" vertical="center" wrapText="1"/>
      <protection locked="0"/>
    </xf>
    <xf numFmtId="0" fontId="10" fillId="34" borderId="106" xfId="0" applyFont="1" applyFill="1" applyBorder="1" applyAlignment="1" applyProtection="1">
      <alignment horizontal="left" vertical="center" wrapText="1"/>
      <protection locked="0"/>
    </xf>
    <xf numFmtId="0" fontId="10" fillId="34" borderId="63" xfId="0" applyFont="1" applyFill="1" applyBorder="1" applyAlignment="1" applyProtection="1">
      <alignment horizontal="left" vertical="center" wrapText="1"/>
      <protection locked="0"/>
    </xf>
    <xf numFmtId="0" fontId="10" fillId="34" borderId="165"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xf>
    <xf numFmtId="0" fontId="29" fillId="34" borderId="109" xfId="0" applyFont="1" applyFill="1" applyBorder="1" applyAlignment="1" applyProtection="1">
      <alignment horizontal="left" vertical="center" wrapText="1"/>
      <protection/>
    </xf>
    <xf numFmtId="0" fontId="29" fillId="34" borderId="36" xfId="0" applyFont="1" applyFill="1" applyBorder="1" applyAlignment="1" applyProtection="1">
      <alignment horizontal="left" vertical="center" wrapText="1"/>
      <protection/>
    </xf>
    <xf numFmtId="0" fontId="29" fillId="34" borderId="34" xfId="0" applyFont="1" applyFill="1" applyBorder="1" applyAlignment="1" applyProtection="1">
      <alignment horizontal="left" vertical="center" wrapText="1"/>
      <protection/>
    </xf>
    <xf numFmtId="0" fontId="0" fillId="34" borderId="0" xfId="0" applyFont="1"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18" xfId="0" applyFill="1" applyBorder="1" applyAlignment="1" applyProtection="1">
      <alignment vertical="center" wrapText="1"/>
      <protection/>
    </xf>
    <xf numFmtId="0" fontId="10" fillId="34" borderId="94" xfId="0" applyFont="1" applyFill="1" applyBorder="1" applyAlignment="1" applyProtection="1">
      <alignment horizontal="left" vertical="center" wrapText="1"/>
      <protection locked="0"/>
    </xf>
    <xf numFmtId="0" fontId="10" fillId="0" borderId="94" xfId="0" applyFont="1" applyBorder="1" applyAlignment="1" applyProtection="1">
      <alignment horizontal="left" wrapText="1"/>
      <protection locked="0"/>
    </xf>
    <xf numFmtId="0" fontId="10" fillId="0" borderId="105" xfId="0" applyFont="1" applyBorder="1" applyAlignment="1" applyProtection="1">
      <alignment horizontal="left" wrapText="1"/>
      <protection locked="0"/>
    </xf>
    <xf numFmtId="0" fontId="0" fillId="34" borderId="205" xfId="0" applyFont="1" applyFill="1" applyBorder="1" applyAlignment="1" applyProtection="1">
      <alignment horizontal="left" vertical="center" wrapText="1"/>
      <protection/>
    </xf>
    <xf numFmtId="0" fontId="0" fillId="34" borderId="205" xfId="0" applyFill="1" applyBorder="1" applyAlignment="1" applyProtection="1">
      <alignment horizontal="left" vertical="center" wrapText="1"/>
      <protection/>
    </xf>
    <xf numFmtId="0" fontId="0" fillId="34" borderId="206" xfId="0" applyFill="1" applyBorder="1" applyAlignment="1" applyProtection="1">
      <alignment horizontal="left" vertical="center" wrapText="1"/>
      <protection/>
    </xf>
    <xf numFmtId="0" fontId="0" fillId="34" borderId="63" xfId="0" applyFont="1" applyFill="1" applyBorder="1" applyAlignment="1" applyProtection="1">
      <alignment vertical="center" wrapText="1"/>
      <protection/>
    </xf>
    <xf numFmtId="0" fontId="0" fillId="34" borderId="63" xfId="0" applyFill="1" applyBorder="1" applyAlignment="1" applyProtection="1">
      <alignment vertical="center" wrapText="1"/>
      <protection/>
    </xf>
    <xf numFmtId="0" fontId="0" fillId="34" borderId="188" xfId="0" applyFont="1" applyFill="1" applyBorder="1" applyAlignment="1" applyProtection="1">
      <alignment horizontal="left" vertical="center" wrapText="1"/>
      <protection/>
    </xf>
    <xf numFmtId="0" fontId="0" fillId="34" borderId="163" xfId="0" applyFont="1" applyFill="1" applyBorder="1" applyAlignment="1" applyProtection="1">
      <alignment horizontal="left" vertical="center" wrapText="1"/>
      <protection/>
    </xf>
    <xf numFmtId="0" fontId="0" fillId="43" borderId="63" xfId="0" applyFont="1" applyFill="1" applyBorder="1" applyAlignment="1" applyProtection="1">
      <alignment horizontal="left" vertical="center" wrapText="1"/>
      <protection/>
    </xf>
    <xf numFmtId="0" fontId="0" fillId="43" borderId="63" xfId="0" applyFill="1" applyBorder="1" applyAlignment="1" applyProtection="1">
      <alignment horizontal="left" vertical="center" wrapText="1"/>
      <protection/>
    </xf>
    <xf numFmtId="0" fontId="0" fillId="43" borderId="193" xfId="0" applyFill="1" applyBorder="1" applyAlignment="1" applyProtection="1">
      <alignment horizontal="left" vertical="center" wrapText="1"/>
      <protection/>
    </xf>
    <xf numFmtId="0" fontId="20" fillId="54" borderId="22" xfId="0" applyFont="1" applyFill="1" applyBorder="1" applyAlignment="1" applyProtection="1">
      <alignment horizontal="center" vertical="center" wrapText="1"/>
      <protection/>
    </xf>
    <xf numFmtId="0" fontId="20" fillId="54" borderId="25" xfId="0" applyFont="1" applyFill="1" applyBorder="1" applyAlignment="1" applyProtection="1">
      <alignment horizontal="center" vertical="center" wrapText="1"/>
      <protection/>
    </xf>
    <xf numFmtId="0" fontId="20" fillId="54" borderId="15" xfId="0" applyFont="1" applyFill="1" applyBorder="1" applyAlignment="1" applyProtection="1">
      <alignment horizontal="center" vertical="center" wrapText="1"/>
      <protection/>
    </xf>
    <xf numFmtId="0" fontId="119" fillId="35" borderId="32" xfId="0" applyNumberFormat="1" applyFont="1" applyFill="1" applyBorder="1" applyAlignment="1" applyProtection="1">
      <alignment horizontal="left" vertical="center" wrapText="1"/>
      <protection/>
    </xf>
    <xf numFmtId="0" fontId="119" fillId="35" borderId="36" xfId="0" applyNumberFormat="1" applyFont="1" applyFill="1" applyBorder="1" applyAlignment="1" applyProtection="1">
      <alignment horizontal="left" vertical="center" wrapText="1"/>
      <protection/>
    </xf>
    <xf numFmtId="0" fontId="119" fillId="35" borderId="34" xfId="0" applyNumberFormat="1" applyFont="1" applyFill="1" applyBorder="1" applyAlignment="1" applyProtection="1">
      <alignment horizontal="left" vertical="center" wrapText="1"/>
      <protection/>
    </xf>
    <xf numFmtId="0" fontId="119" fillId="35" borderId="106" xfId="0" applyNumberFormat="1" applyFont="1" applyFill="1" applyBorder="1" applyAlignment="1" applyProtection="1">
      <alignment horizontal="left" vertical="center" wrapText="1"/>
      <protection/>
    </xf>
    <xf numFmtId="0" fontId="119" fillId="35" borderId="63" xfId="0" applyNumberFormat="1" applyFont="1" applyFill="1" applyBorder="1" applyAlignment="1" applyProtection="1">
      <alignment horizontal="left" vertical="center" wrapText="1"/>
      <protection/>
    </xf>
    <xf numFmtId="0" fontId="119" fillId="35" borderId="193" xfId="0" applyNumberFormat="1" applyFont="1" applyFill="1" applyBorder="1" applyAlignment="1" applyProtection="1">
      <alignment horizontal="left" vertical="center" wrapText="1"/>
      <protection/>
    </xf>
    <xf numFmtId="0" fontId="10" fillId="34" borderId="22" xfId="0" applyFont="1" applyFill="1" applyBorder="1" applyAlignment="1" applyProtection="1">
      <alignment horizontal="center" vertical="center"/>
      <protection locked="0"/>
    </xf>
    <xf numFmtId="0" fontId="10" fillId="34" borderId="25" xfId="0"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0" fontId="10" fillId="0" borderId="33" xfId="0" applyFont="1" applyFill="1" applyBorder="1" applyAlignment="1" applyProtection="1">
      <alignment horizontal="left" wrapText="1"/>
      <protection/>
    </xf>
    <xf numFmtId="0" fontId="10" fillId="0" borderId="205" xfId="0" applyFont="1" applyFill="1" applyBorder="1" applyAlignment="1" applyProtection="1">
      <alignment horizontal="left" wrapText="1"/>
      <protection/>
    </xf>
    <xf numFmtId="0" fontId="10" fillId="34" borderId="85" xfId="0" applyFont="1" applyFill="1" applyBorder="1" applyAlignment="1" applyProtection="1">
      <alignment horizontal="center" vertical="center" wrapText="1"/>
      <protection locked="0"/>
    </xf>
    <xf numFmtId="0" fontId="10" fillId="34" borderId="58" xfId="0" applyFont="1" applyFill="1" applyBorder="1" applyAlignment="1" applyProtection="1">
      <alignment horizontal="center" vertical="center" wrapText="1"/>
      <protection locked="0"/>
    </xf>
    <xf numFmtId="0" fontId="10" fillId="34" borderId="96" xfId="0" applyFont="1" applyFill="1" applyBorder="1" applyAlignment="1" applyProtection="1">
      <alignment horizontal="center" vertical="center" wrapText="1"/>
      <protection locked="0"/>
    </xf>
    <xf numFmtId="0" fontId="10" fillId="34" borderId="20" xfId="0" applyFont="1" applyFill="1" applyBorder="1" applyAlignment="1" applyProtection="1">
      <alignment horizontal="center" vertical="center" wrapText="1"/>
      <protection locked="0"/>
    </xf>
    <xf numFmtId="0" fontId="10" fillId="34" borderId="126" xfId="0" applyFont="1" applyFill="1" applyBorder="1" applyAlignment="1" applyProtection="1">
      <alignment horizontal="center" vertical="center" wrapText="1"/>
      <protection locked="0"/>
    </xf>
    <xf numFmtId="0" fontId="10" fillId="34" borderId="16" xfId="0" applyFont="1" applyFill="1" applyBorder="1" applyAlignment="1" applyProtection="1">
      <alignment horizontal="center" vertical="center" wrapText="1"/>
      <protection locked="0"/>
    </xf>
    <xf numFmtId="0" fontId="10" fillId="34" borderId="19" xfId="0" applyFont="1" applyFill="1" applyBorder="1" applyAlignment="1" applyProtection="1">
      <alignment horizontal="center" vertical="center" wrapText="1"/>
      <protection locked="0"/>
    </xf>
    <xf numFmtId="0" fontId="10" fillId="34" borderId="153" xfId="0" applyFont="1" applyFill="1" applyBorder="1" applyAlignment="1" applyProtection="1">
      <alignment horizontal="center" vertical="center" wrapText="1"/>
      <protection locked="0"/>
    </xf>
    <xf numFmtId="0" fontId="10" fillId="0" borderId="207" xfId="0" applyFont="1" applyFill="1" applyBorder="1" applyAlignment="1" applyProtection="1">
      <alignment horizontal="left" wrapText="1"/>
      <protection/>
    </xf>
    <xf numFmtId="0" fontId="10" fillId="0" borderId="36" xfId="0" applyFont="1" applyFill="1" applyBorder="1" applyAlignment="1" applyProtection="1">
      <alignment horizontal="left" wrapText="1"/>
      <protection/>
    </xf>
    <xf numFmtId="0" fontId="10" fillId="0" borderId="34" xfId="0" applyFont="1" applyFill="1" applyBorder="1" applyAlignment="1" applyProtection="1">
      <alignment horizontal="left" wrapText="1"/>
      <protection/>
    </xf>
    <xf numFmtId="0" fontId="10" fillId="0" borderId="208" xfId="0" applyFont="1" applyFill="1" applyBorder="1" applyAlignment="1" applyProtection="1">
      <alignment horizontal="left" wrapText="1"/>
      <protection/>
    </xf>
    <xf numFmtId="0" fontId="10" fillId="0" borderId="183" xfId="0" applyFont="1" applyFill="1" applyBorder="1" applyAlignment="1" applyProtection="1">
      <alignment horizontal="left" wrapText="1"/>
      <protection/>
    </xf>
    <xf numFmtId="0" fontId="10" fillId="0" borderId="209" xfId="0" applyFont="1" applyFill="1" applyBorder="1" applyAlignment="1" applyProtection="1">
      <alignment horizontal="left" wrapText="1"/>
      <protection/>
    </xf>
    <xf numFmtId="0" fontId="10" fillId="34" borderId="34" xfId="0" applyFont="1" applyFill="1" applyBorder="1" applyAlignment="1" applyProtection="1">
      <alignment horizontal="left" vertical="center" wrapText="1"/>
      <protection locked="0"/>
    </xf>
    <xf numFmtId="0" fontId="10" fillId="34" borderId="193" xfId="0" applyFont="1" applyFill="1" applyBorder="1" applyAlignment="1" applyProtection="1">
      <alignment horizontal="left" vertical="center" wrapText="1"/>
      <protection locked="0"/>
    </xf>
    <xf numFmtId="0" fontId="10" fillId="34" borderId="22" xfId="0" applyFont="1" applyFill="1" applyBorder="1" applyAlignment="1" applyProtection="1">
      <alignment horizontal="center" vertical="center" wrapText="1"/>
      <protection locked="0"/>
    </xf>
    <xf numFmtId="0" fontId="10" fillId="34" borderId="25"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1" fillId="43" borderId="50" xfId="0" applyFont="1" applyFill="1" applyBorder="1" applyAlignment="1" applyProtection="1">
      <alignment horizontal="center" vertical="center"/>
      <protection/>
    </xf>
    <xf numFmtId="0" fontId="11" fillId="43" borderId="47" xfId="0" applyFont="1" applyFill="1" applyBorder="1" applyAlignment="1" applyProtection="1">
      <alignment horizontal="center" vertical="center"/>
      <protection/>
    </xf>
    <xf numFmtId="0" fontId="11" fillId="43" borderId="57" xfId="0" applyFont="1" applyFill="1" applyBorder="1" applyAlignment="1" applyProtection="1">
      <alignment horizontal="center" vertical="center"/>
      <protection/>
    </xf>
    <xf numFmtId="0" fontId="11" fillId="0" borderId="32" xfId="0" applyFont="1" applyFill="1" applyBorder="1" applyAlignment="1" applyProtection="1">
      <alignment horizontal="left" vertical="center" wrapText="1" indent="1"/>
      <protection/>
    </xf>
    <xf numFmtId="0" fontId="11" fillId="0" borderId="36" xfId="0" applyFont="1" applyFill="1" applyBorder="1" applyAlignment="1" applyProtection="1">
      <alignment horizontal="left" vertical="center" wrapText="1" indent="1"/>
      <protection/>
    </xf>
    <xf numFmtId="0" fontId="11" fillId="0" borderId="34" xfId="0" applyFont="1" applyFill="1" applyBorder="1" applyAlignment="1" applyProtection="1">
      <alignment horizontal="left" vertical="center" wrapText="1" indent="1"/>
      <protection/>
    </xf>
    <xf numFmtId="0" fontId="11" fillId="0" borderId="106" xfId="0" applyFont="1" applyFill="1" applyBorder="1" applyAlignment="1" applyProtection="1">
      <alignment horizontal="left" vertical="center" wrapText="1" indent="1"/>
      <protection/>
    </xf>
    <xf numFmtId="0" fontId="11" fillId="0" borderId="63" xfId="0" applyFont="1" applyFill="1" applyBorder="1" applyAlignment="1" applyProtection="1">
      <alignment horizontal="left" vertical="center" wrapText="1" indent="1"/>
      <protection/>
    </xf>
    <xf numFmtId="0" fontId="11" fillId="0" borderId="193" xfId="0" applyFont="1" applyFill="1" applyBorder="1" applyAlignment="1" applyProtection="1">
      <alignment horizontal="left" vertical="center" wrapText="1" indent="1"/>
      <protection/>
    </xf>
    <xf numFmtId="0" fontId="10" fillId="0" borderId="210" xfId="0" applyFont="1" applyFill="1" applyBorder="1" applyAlignment="1" applyProtection="1">
      <alignment horizontal="center" vertical="center"/>
      <protection/>
    </xf>
    <xf numFmtId="0" fontId="10" fillId="0" borderId="211" xfId="0" applyFont="1" applyFill="1" applyBorder="1" applyAlignment="1" applyProtection="1">
      <alignment horizontal="center" vertical="center"/>
      <protection/>
    </xf>
    <xf numFmtId="0" fontId="10" fillId="0" borderId="212" xfId="0" applyFont="1" applyFill="1" applyBorder="1" applyAlignment="1" applyProtection="1">
      <alignment horizontal="center" vertical="center"/>
      <protection/>
    </xf>
    <xf numFmtId="0" fontId="10" fillId="43" borderId="120" xfId="0" applyFont="1" applyFill="1" applyBorder="1" applyAlignment="1" applyProtection="1">
      <alignment horizontal="left"/>
      <protection/>
    </xf>
    <xf numFmtId="0" fontId="10" fillId="43" borderId="93" xfId="0" applyFont="1" applyFill="1" applyBorder="1" applyAlignment="1" applyProtection="1">
      <alignment horizontal="left"/>
      <protection/>
    </xf>
    <xf numFmtId="0" fontId="9" fillId="0" borderId="43" xfId="0" applyFont="1" applyFill="1" applyBorder="1" applyAlignment="1" applyProtection="1">
      <alignment horizontal="center"/>
      <protection/>
    </xf>
    <xf numFmtId="0" fontId="10" fillId="0" borderId="120" xfId="0" applyFont="1" applyFill="1" applyBorder="1" applyAlignment="1" applyProtection="1">
      <alignment horizontal="left"/>
      <protection/>
    </xf>
    <xf numFmtId="0" fontId="10" fillId="0" borderId="93" xfId="0" applyFont="1" applyFill="1" applyBorder="1" applyAlignment="1" applyProtection="1">
      <alignment horizontal="left"/>
      <protection/>
    </xf>
    <xf numFmtId="0" fontId="10" fillId="35" borderId="32" xfId="0" applyFont="1" applyFill="1" applyBorder="1" applyAlignment="1" applyProtection="1">
      <alignment horizontal="left" vertical="center" wrapText="1"/>
      <protection/>
    </xf>
    <xf numFmtId="0" fontId="10" fillId="35" borderId="36" xfId="0" applyFont="1" applyFill="1" applyBorder="1" applyAlignment="1" applyProtection="1">
      <alignment horizontal="left" vertical="center" wrapText="1"/>
      <protection/>
    </xf>
    <xf numFmtId="0" fontId="10" fillId="35" borderId="34" xfId="0" applyFont="1" applyFill="1" applyBorder="1" applyAlignment="1" applyProtection="1">
      <alignment horizontal="left" vertical="center" wrapText="1"/>
      <protection/>
    </xf>
    <xf numFmtId="0" fontId="10" fillId="35" borderId="106" xfId="0" applyFont="1" applyFill="1" applyBorder="1" applyAlignment="1" applyProtection="1">
      <alignment horizontal="left" vertical="center" wrapText="1"/>
      <protection/>
    </xf>
    <xf numFmtId="0" fontId="10" fillId="35" borderId="63" xfId="0" applyFont="1" applyFill="1" applyBorder="1" applyAlignment="1" applyProtection="1">
      <alignment horizontal="left" vertical="center" wrapText="1"/>
      <protection/>
    </xf>
    <xf numFmtId="0" fontId="10" fillId="35" borderId="193" xfId="0" applyFont="1" applyFill="1" applyBorder="1" applyAlignment="1" applyProtection="1">
      <alignment horizontal="left" vertical="center" wrapText="1"/>
      <protection/>
    </xf>
    <xf numFmtId="0" fontId="11" fillId="43" borderId="0" xfId="0" applyFont="1" applyFill="1" applyBorder="1" applyAlignment="1" applyProtection="1">
      <alignment horizontal="left" wrapText="1"/>
      <protection/>
    </xf>
    <xf numFmtId="0" fontId="0" fillId="43" borderId="77" xfId="0" applyFont="1" applyFill="1" applyBorder="1" applyAlignment="1">
      <alignment wrapText="1"/>
    </xf>
    <xf numFmtId="0" fontId="20" fillId="54" borderId="22" xfId="0" applyFont="1" applyFill="1" applyBorder="1" applyAlignment="1" applyProtection="1">
      <alignment horizontal="center" vertical="center"/>
      <protection/>
    </xf>
    <xf numFmtId="0" fontId="20" fillId="54" borderId="25" xfId="0" applyFont="1" applyFill="1" applyBorder="1" applyAlignment="1" applyProtection="1">
      <alignment horizontal="center" vertical="center"/>
      <protection/>
    </xf>
    <xf numFmtId="0" fontId="20" fillId="54" borderId="15" xfId="0" applyFont="1" applyFill="1" applyBorder="1" applyAlignment="1" applyProtection="1">
      <alignment horizontal="center" vertical="center"/>
      <protection/>
    </xf>
    <xf numFmtId="0" fontId="10" fillId="35" borderId="200" xfId="0" applyFont="1" applyFill="1" applyBorder="1" applyAlignment="1" applyProtection="1">
      <alignment horizontal="left" vertical="center"/>
      <protection/>
    </xf>
    <xf numFmtId="0" fontId="10" fillId="35" borderId="112" xfId="0" applyFont="1" applyFill="1" applyBorder="1" applyAlignment="1" applyProtection="1">
      <alignment horizontal="left" vertical="center"/>
      <protection/>
    </xf>
    <xf numFmtId="0" fontId="10" fillId="34" borderId="85" xfId="0" applyFont="1" applyFill="1" applyBorder="1" applyAlignment="1" applyProtection="1">
      <alignment horizontal="left" vertical="center" wrapText="1"/>
      <protection locked="0"/>
    </xf>
    <xf numFmtId="0" fontId="10" fillId="34" borderId="58" xfId="0" applyFont="1" applyFill="1" applyBorder="1" applyAlignment="1" applyProtection="1">
      <alignment horizontal="left" vertical="center" wrapText="1"/>
      <protection locked="0"/>
    </xf>
    <xf numFmtId="0" fontId="10" fillId="34" borderId="96" xfId="0" applyFont="1" applyFill="1" applyBorder="1" applyAlignment="1" applyProtection="1">
      <alignment horizontal="left" vertical="center" wrapText="1"/>
      <protection locked="0"/>
    </xf>
    <xf numFmtId="0" fontId="10" fillId="34" borderId="16" xfId="0" applyFont="1" applyFill="1" applyBorder="1" applyAlignment="1" applyProtection="1">
      <alignment horizontal="left" vertical="center" wrapText="1"/>
      <protection locked="0"/>
    </xf>
    <xf numFmtId="0" fontId="10" fillId="34" borderId="19" xfId="0" applyFont="1" applyFill="1" applyBorder="1" applyAlignment="1" applyProtection="1">
      <alignment horizontal="left" vertical="center" wrapText="1"/>
      <protection locked="0"/>
    </xf>
    <xf numFmtId="0" fontId="10" fillId="34" borderId="153" xfId="0" applyFont="1" applyFill="1" applyBorder="1" applyAlignment="1" applyProtection="1">
      <alignment horizontal="left" vertical="center" wrapText="1"/>
      <protection locked="0"/>
    </xf>
    <xf numFmtId="0" fontId="10" fillId="34" borderId="76" xfId="0" applyFont="1" applyFill="1" applyBorder="1" applyAlignment="1" applyProtection="1">
      <alignment horizontal="left" vertical="center" wrapText="1"/>
      <protection locked="0"/>
    </xf>
    <xf numFmtId="0" fontId="10" fillId="34" borderId="44" xfId="0" applyFont="1" applyFill="1" applyBorder="1" applyAlignment="1" applyProtection="1">
      <alignment horizontal="left" vertical="center" wrapText="1"/>
      <protection locked="0"/>
    </xf>
    <xf numFmtId="0" fontId="10" fillId="34" borderId="213" xfId="0" applyFont="1" applyFill="1" applyBorder="1" applyAlignment="1" applyProtection="1">
      <alignment horizontal="left" vertical="center" wrapText="1"/>
      <protection locked="0"/>
    </xf>
    <xf numFmtId="0" fontId="9" fillId="43" borderId="0" xfId="0" applyFont="1" applyFill="1" applyBorder="1" applyAlignment="1" applyProtection="1">
      <alignment horizontal="left" vertical="center"/>
      <protection/>
    </xf>
    <xf numFmtId="0" fontId="9" fillId="43" borderId="0" xfId="0" applyFont="1" applyFill="1" applyBorder="1" applyAlignment="1" applyProtection="1">
      <alignment horizontal="left" vertical="center"/>
      <protection/>
    </xf>
    <xf numFmtId="0" fontId="9" fillId="57" borderId="214" xfId="0" applyFont="1" applyFill="1" applyBorder="1" applyAlignment="1" applyProtection="1">
      <alignment vertical="center"/>
      <protection/>
    </xf>
    <xf numFmtId="0" fontId="0" fillId="0" borderId="59" xfId="0" applyBorder="1" applyAlignment="1" applyProtection="1">
      <alignment/>
      <protection/>
    </xf>
    <xf numFmtId="0" fontId="0" fillId="0" borderId="215" xfId="0" applyBorder="1" applyAlignment="1" applyProtection="1">
      <alignment/>
      <protection/>
    </xf>
    <xf numFmtId="0" fontId="9" fillId="57" borderId="216" xfId="0" applyFont="1" applyFill="1" applyBorder="1" applyAlignment="1" applyProtection="1">
      <alignment horizontal="left" vertical="center"/>
      <protection/>
    </xf>
    <xf numFmtId="0" fontId="9" fillId="57" borderId="49" xfId="0" applyFont="1" applyFill="1" applyBorder="1" applyAlignment="1" applyProtection="1">
      <alignment horizontal="left" vertical="center"/>
      <protection/>
    </xf>
    <xf numFmtId="0" fontId="9" fillId="57" borderId="217" xfId="0" applyFont="1" applyFill="1" applyBorder="1" applyAlignment="1" applyProtection="1">
      <alignment horizontal="left" vertical="center"/>
      <protection/>
    </xf>
    <xf numFmtId="0" fontId="9" fillId="57" borderId="201" xfId="0" applyFont="1" applyFill="1" applyBorder="1" applyAlignment="1" applyProtection="1">
      <alignment horizontal="left"/>
      <protection/>
    </xf>
    <xf numFmtId="0" fontId="39" fillId="0" borderId="129" xfId="0" applyFont="1" applyBorder="1" applyAlignment="1" applyProtection="1">
      <alignment horizontal="left"/>
      <protection/>
    </xf>
    <xf numFmtId="0" fontId="39" fillId="0" borderId="24" xfId="0" applyFont="1" applyBorder="1" applyAlignment="1" applyProtection="1">
      <alignment horizontal="left"/>
      <protection/>
    </xf>
    <xf numFmtId="0" fontId="5" fillId="34" borderId="0" xfId="0" applyFont="1" applyFill="1" applyBorder="1" applyAlignment="1" applyProtection="1">
      <alignment horizontal="left"/>
      <protection/>
    </xf>
    <xf numFmtId="0" fontId="0" fillId="34" borderId="0" xfId="0" applyFill="1" applyBorder="1" applyAlignment="1" applyProtection="1">
      <alignment horizontal="left"/>
      <protection/>
    </xf>
    <xf numFmtId="2" fontId="37" fillId="0" borderId="0" xfId="0" applyNumberFormat="1" applyFont="1" applyFill="1" applyBorder="1" applyAlignment="1" applyProtection="1">
      <alignment horizontal="left" wrapText="1" indent="2"/>
      <protection/>
    </xf>
    <xf numFmtId="2" fontId="47" fillId="0" borderId="0" xfId="0" applyNumberFormat="1" applyFont="1" applyFill="1" applyBorder="1" applyAlignment="1" applyProtection="1">
      <alignment horizontal="left" wrapText="1" indent="2"/>
      <protection/>
    </xf>
    <xf numFmtId="0" fontId="122" fillId="34" borderId="0" xfId="0" applyFont="1" applyFill="1" applyAlignment="1" applyProtection="1">
      <alignment horizontal="center" vertical="center" wrapText="1"/>
      <protection/>
    </xf>
    <xf numFmtId="0" fontId="3" fillId="34" borderId="10" xfId="0" applyFont="1" applyFill="1" applyBorder="1" applyAlignment="1" applyProtection="1">
      <alignment horizontal="center"/>
      <protection/>
    </xf>
    <xf numFmtId="0" fontId="9" fillId="33" borderId="130" xfId="0" applyFont="1" applyFill="1" applyBorder="1" applyAlignment="1" applyProtection="1">
      <alignment horizontal="left" vertical="center"/>
      <protection/>
    </xf>
    <xf numFmtId="0" fontId="9" fillId="33" borderId="17"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3" fillId="34" borderId="22" xfId="0" applyFont="1" applyFill="1" applyBorder="1" applyAlignment="1" applyProtection="1">
      <alignment horizontal="left"/>
      <protection/>
    </xf>
    <xf numFmtId="0" fontId="3" fillId="34" borderId="25" xfId="0" applyFont="1" applyFill="1" applyBorder="1" applyAlignment="1" applyProtection="1">
      <alignment horizontal="left"/>
      <protection/>
    </xf>
    <xf numFmtId="0" fontId="3" fillId="34" borderId="15" xfId="0" applyFont="1" applyFill="1" applyBorder="1" applyAlignment="1" applyProtection="1">
      <alignment horizontal="left"/>
      <protection/>
    </xf>
    <xf numFmtId="0" fontId="15" fillId="34" borderId="0" xfId="0" applyFont="1" applyFill="1" applyBorder="1" applyAlignment="1" applyProtection="1">
      <alignment horizontal="left" wrapText="1"/>
      <protection/>
    </xf>
    <xf numFmtId="0" fontId="15" fillId="43" borderId="0" xfId="0" applyFont="1" applyFill="1" applyBorder="1" applyAlignment="1" applyProtection="1">
      <alignment horizontal="center" wrapText="1"/>
      <protection/>
    </xf>
    <xf numFmtId="0" fontId="25" fillId="34" borderId="63" xfId="0" applyFont="1" applyFill="1" applyBorder="1" applyAlignment="1" applyProtection="1">
      <alignment horizontal="left"/>
      <protection locked="0"/>
    </xf>
    <xf numFmtId="0" fontId="10" fillId="34" borderId="63" xfId="0" applyFont="1" applyFill="1" applyBorder="1" applyAlignment="1" applyProtection="1">
      <alignment horizontal="left" vertical="center"/>
      <protection/>
    </xf>
    <xf numFmtId="0" fontId="126" fillId="34" borderId="0" xfId="0" applyFont="1" applyFill="1" applyAlignment="1" applyProtection="1">
      <alignment horizontal="left" wrapText="1"/>
      <protection/>
    </xf>
    <xf numFmtId="0" fontId="3" fillId="43" borderId="32" xfId="0" applyFont="1" applyFill="1" applyBorder="1" applyAlignment="1" applyProtection="1">
      <alignment horizontal="center" vertical="center" wrapText="1"/>
      <protection locked="0"/>
    </xf>
    <xf numFmtId="0" fontId="3" fillId="43" borderId="36" xfId="0" applyFont="1" applyFill="1" applyBorder="1" applyAlignment="1" applyProtection="1">
      <alignment horizontal="center" vertical="center" wrapText="1"/>
      <protection locked="0"/>
    </xf>
    <xf numFmtId="0" fontId="3" fillId="43" borderId="34" xfId="0" applyFont="1" applyFill="1" applyBorder="1" applyAlignment="1" applyProtection="1">
      <alignment horizontal="center" vertical="center" wrapText="1"/>
      <protection locked="0"/>
    </xf>
    <xf numFmtId="0" fontId="3" fillId="43" borderId="106" xfId="0" applyFont="1" applyFill="1" applyBorder="1" applyAlignment="1" applyProtection="1">
      <alignment horizontal="center" vertical="center" wrapText="1"/>
      <protection locked="0"/>
    </xf>
    <xf numFmtId="0" fontId="3" fillId="43" borderId="63" xfId="0" applyFont="1" applyFill="1" applyBorder="1" applyAlignment="1" applyProtection="1">
      <alignment horizontal="center" vertical="center" wrapText="1"/>
      <protection locked="0"/>
    </xf>
    <xf numFmtId="0" fontId="3" fillId="43" borderId="193" xfId="0" applyFont="1" applyFill="1" applyBorder="1" applyAlignment="1" applyProtection="1">
      <alignment horizontal="center" vertical="center" wrapText="1"/>
      <protection locked="0"/>
    </xf>
    <xf numFmtId="0" fontId="127" fillId="43" borderId="36" xfId="0" applyFont="1" applyFill="1" applyBorder="1" applyAlignment="1" applyProtection="1">
      <alignment horizontal="left" wrapText="1"/>
      <protection locked="0"/>
    </xf>
    <xf numFmtId="0" fontId="10" fillId="35" borderId="200" xfId="0" applyFont="1" applyFill="1" applyBorder="1" applyAlignment="1" applyProtection="1">
      <alignment horizontal="left" vertical="center" wrapText="1" indent="1"/>
      <protection/>
    </xf>
    <xf numFmtId="0" fontId="10" fillId="35" borderId="112" xfId="0" applyFont="1" applyFill="1" applyBorder="1" applyAlignment="1" applyProtection="1">
      <alignment horizontal="left" vertical="center" wrapText="1" indent="1"/>
      <protection/>
    </xf>
    <xf numFmtId="0" fontId="10" fillId="35" borderId="132" xfId="0" applyFont="1" applyFill="1" applyBorder="1" applyAlignment="1" applyProtection="1">
      <alignment horizontal="left" vertical="center" wrapText="1" indent="1"/>
      <protection/>
    </xf>
    <xf numFmtId="0" fontId="23" fillId="43" borderId="0" xfId="0" applyFont="1" applyFill="1" applyBorder="1" applyAlignment="1" applyProtection="1">
      <alignment horizontal="left"/>
      <protection/>
    </xf>
    <xf numFmtId="0" fontId="10" fillId="34" borderId="0" xfId="0" applyFont="1" applyFill="1" applyAlignment="1" applyProtection="1">
      <alignment horizontal="left" wrapText="1" indent="1"/>
      <protection/>
    </xf>
    <xf numFmtId="0" fontId="10" fillId="34" borderId="0" xfId="0" applyFont="1" applyFill="1" applyBorder="1" applyAlignment="1" applyProtection="1">
      <alignment horizontal="left" wrapText="1"/>
      <protection/>
    </xf>
    <xf numFmtId="0" fontId="0" fillId="0" borderId="0" xfId="0" applyFont="1" applyBorder="1" applyAlignment="1">
      <alignment horizontal="left" wrapText="1"/>
    </xf>
    <xf numFmtId="0" fontId="0" fillId="0" borderId="32"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193" xfId="0" applyFill="1" applyBorder="1" applyAlignment="1" applyProtection="1">
      <alignment horizontal="left" vertical="center" wrapText="1"/>
      <protection locked="0"/>
    </xf>
    <xf numFmtId="0" fontId="128" fillId="34" borderId="0" xfId="64" applyFont="1" applyFill="1" applyAlignment="1" applyProtection="1">
      <alignment horizontal="left" wrapText="1"/>
      <protection/>
    </xf>
    <xf numFmtId="0" fontId="45" fillId="0" borderId="0" xfId="0" applyFont="1" applyFill="1" applyBorder="1" applyAlignment="1" applyProtection="1">
      <alignment horizontal="left" wrapText="1"/>
      <protection/>
    </xf>
    <xf numFmtId="0" fontId="44" fillId="0" borderId="0" xfId="0" applyFont="1" applyFill="1" applyBorder="1" applyAlignment="1" applyProtection="1">
      <alignment horizontal="left" wrapText="1"/>
      <protection/>
    </xf>
    <xf numFmtId="0" fontId="129" fillId="43" borderId="107" xfId="0" applyFont="1" applyFill="1" applyBorder="1" applyAlignment="1" applyProtection="1">
      <alignment horizontal="left" wrapText="1"/>
      <protection/>
    </xf>
    <xf numFmtId="0" fontId="130" fillId="43" borderId="112" xfId="0" applyFont="1" applyFill="1" applyBorder="1" applyAlignment="1" applyProtection="1">
      <alignment horizontal="left" wrapText="1"/>
      <protection/>
    </xf>
    <xf numFmtId="0" fontId="130" fillId="43" borderId="132" xfId="0" applyFont="1" applyFill="1" applyBorder="1" applyAlignment="1" applyProtection="1">
      <alignment horizontal="left" wrapText="1"/>
      <protection/>
    </xf>
    <xf numFmtId="0" fontId="9" fillId="33" borderId="132" xfId="0" applyFont="1" applyFill="1" applyBorder="1" applyAlignment="1" applyProtection="1">
      <alignment horizontal="left" vertical="center"/>
      <protection/>
    </xf>
    <xf numFmtId="3" fontId="0" fillId="34" borderId="0" xfId="0" applyNumberFormat="1" applyFill="1" applyAlignment="1" applyProtection="1">
      <alignment/>
      <protection/>
    </xf>
    <xf numFmtId="4" fontId="0" fillId="34" borderId="0" xfId="0" applyNumberFormat="1" applyFill="1" applyAlignment="1" applyProtection="1">
      <alignmen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6" xfId="49"/>
    <cellStyle name="Comma_HIV_Financial Reporting Template_Nov16"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 4" xfId="66"/>
    <cellStyle name="Normal 5" xfId="67"/>
    <cellStyle name="Normal 6" xfId="68"/>
    <cellStyle name="Note" xfId="69"/>
    <cellStyle name="Output" xfId="70"/>
    <cellStyle name="Percent" xfId="71"/>
    <cellStyle name="Percent 2" xfId="72"/>
    <cellStyle name="Title" xfId="73"/>
    <cellStyle name="Total" xfId="74"/>
    <cellStyle name="Warning Text" xfId="75"/>
  </cellStyles>
  <dxfs count="71">
    <dxf>
      <fill>
        <patternFill>
          <bgColor theme="9" tint="0.5999600291252136"/>
        </patternFill>
      </fill>
    </dxf>
    <dxf>
      <fill>
        <patternFill>
          <bgColor theme="9" tint="0.5999600291252136"/>
        </patternFill>
      </fill>
    </dxf>
    <dxf>
      <fill>
        <patternFill>
          <bgColor theme="0"/>
        </patternFill>
      </fill>
    </dxf>
    <dxf>
      <fill>
        <patternFill>
          <bgColor theme="0"/>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indexed="22"/>
      </font>
    </dxf>
    <dxf>
      <font>
        <color indexed="22"/>
      </font>
    </dxf>
    <dxf>
      <font>
        <color indexed="22"/>
      </font>
    </dxf>
    <dxf>
      <font>
        <b val="0"/>
        <i val="0"/>
        <color indexed="10"/>
      </font>
    </dxf>
    <dxf>
      <font>
        <b/>
        <i val="0"/>
        <color indexed="10"/>
      </font>
    </dxf>
    <dxf>
      <font>
        <b val="0"/>
        <i val="0"/>
        <color indexed="10"/>
      </font>
    </dxf>
    <dxf>
      <font>
        <b/>
        <i val="0"/>
        <color indexed="10"/>
      </font>
    </dxf>
    <dxf>
      <font>
        <b val="0"/>
        <i val="0"/>
        <color indexed="10"/>
      </font>
    </dxf>
    <dxf>
      <font>
        <b/>
        <i val="0"/>
        <color indexed="10"/>
      </font>
    </dxf>
    <dxf>
      <font>
        <b val="0"/>
        <i val="0"/>
        <color indexed="10"/>
      </font>
    </dxf>
    <dxf>
      <font>
        <b/>
        <i val="0"/>
        <color indexed="10"/>
      </font>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0"/>
        </patternFill>
      </fill>
    </dxf>
    <dxf>
      <font>
        <color indexed="22"/>
      </font>
    </dxf>
    <dxf>
      <font>
        <color indexed="22"/>
      </font>
    </dxf>
    <dxf>
      <font>
        <color indexed="22"/>
      </font>
    </dxf>
    <dxf>
      <font>
        <color indexed="22"/>
      </font>
    </dxf>
    <dxf>
      <font>
        <color indexed="22"/>
      </font>
    </dxf>
    <dxf>
      <font>
        <color indexed="22"/>
      </font>
    </dxf>
    <dxf>
      <font>
        <b val="0"/>
        <i val="0"/>
        <color indexed="10"/>
      </font>
    </dxf>
    <dxf>
      <font>
        <b val="0"/>
        <i val="0"/>
        <color indexed="10"/>
      </font>
    </dxf>
    <dxf>
      <font>
        <b/>
        <i val="0"/>
        <color indexed="10"/>
      </font>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lor indexed="10"/>
      </font>
    </dxf>
    <dxf>
      <font>
        <b/>
        <i val="0"/>
        <color indexed="10"/>
      </font>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worksheet" Target="worksheets/sheet27.xml" /><Relationship Id="rId29" Type="http://schemas.openxmlformats.org/officeDocument/2006/relationships/worksheet" Target="worksheets/sheet28.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75"/>
          <c:y val="0.02175"/>
          <c:w val="0.8025"/>
          <c:h val="0.94075"/>
        </c:manualLayout>
      </c:layout>
      <c:bar3DChart>
        <c:barDir val="col"/>
        <c:grouping val="clustered"/>
        <c:varyColors val="0"/>
        <c:ser>
          <c:idx val="0"/>
          <c:order val="0"/>
          <c:tx>
            <c:strRef>
              <c:f>'EFR HIV AIDS Financial Data_3B'!$D$57</c:f>
              <c:strCache>
                <c:ptCount val="1"/>
                <c:pt idx="0">
                  <c:v>UNDP</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'EFR HIV AIDS Financial Data_3B'!$J$57</c:f>
              <c:numCache>
                <c:ptCount val="1"/>
                <c:pt idx="0">
                  <c:v>871323.84</c:v>
                </c:pt>
              </c:numCache>
            </c:numRef>
          </c:val>
          <c:shape val="box"/>
        </c:ser>
        <c:ser>
          <c:idx val="1"/>
          <c:order val="1"/>
          <c:tx>
            <c:strRef>
              <c:f>'EFR HIV AIDS Financial Data_3B'!$D$58</c:f>
              <c:strCache>
                <c:ptCount val="1"/>
                <c:pt idx="0">
                  <c:v>Other Government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'EFR HIV AIDS Financial Data_3B'!$J$58</c:f>
              <c:numCache>
                <c:ptCount val="1"/>
                <c:pt idx="0">
                  <c:v>579590.64</c:v>
                </c:pt>
              </c:numCache>
            </c:numRef>
          </c:val>
          <c:shape val="box"/>
        </c:ser>
        <c:ser>
          <c:idx val="2"/>
          <c:order val="2"/>
          <c:tx>
            <c:strRef>
              <c:f>'EFR HIV AIDS Financial Data_3B'!$D$59</c:f>
              <c:strCache>
                <c:ptCount val="1"/>
                <c:pt idx="0">
                  <c:v>NGO/CBO/Academic</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'EFR HIV AIDS Financial Data_3B'!$J$59</c:f>
              <c:numCache>
                <c:ptCount val="1"/>
                <c:pt idx="0">
                  <c:v>984569.52</c:v>
                </c:pt>
              </c:numCache>
            </c:numRef>
          </c:val>
          <c:shape val="box"/>
        </c:ser>
        <c:shape val="box"/>
        <c:axId val="40355250"/>
        <c:axId val="47549779"/>
      </c:bar3DChart>
      <c:catAx>
        <c:axId val="40355250"/>
        <c:scaling>
          <c:orientation val="minMax"/>
        </c:scaling>
        <c:axPos val="b"/>
        <c:delete val="1"/>
        <c:majorTickMark val="out"/>
        <c:minorTickMark val="none"/>
        <c:tickLblPos val="none"/>
        <c:crossAx val="47549779"/>
        <c:crosses val="autoZero"/>
        <c:auto val="1"/>
        <c:lblOffset val="100"/>
        <c:tickLblSkip val="1"/>
        <c:noMultiLvlLbl val="0"/>
      </c:catAx>
      <c:valAx>
        <c:axId val="475497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55250"/>
        <c:crossesAt val="1"/>
        <c:crossBetween val="between"/>
        <c:dispUnits/>
      </c:valAx>
      <c:spPr>
        <a:noFill/>
        <a:ln>
          <a:noFill/>
        </a:ln>
      </c:spPr>
    </c:plotArea>
    <c:legend>
      <c:legendPos val="r"/>
      <c:layout>
        <c:manualLayout>
          <c:xMode val="edge"/>
          <c:yMode val="edge"/>
          <c:x val="0.84325"/>
          <c:y val="0.442"/>
          <c:w val="0.148"/>
          <c:h val="0.11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tabColor indexed="11"/>
  </sheetPr>
  <sheetViews>
    <sheetView workbookViewId="0" zoomScale="124"/>
  </sheetViews>
  <pageMargins left="0.7" right="0.7" top="0.75" bottom="0.75" header="0.3" footer="0.3"/>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Shape 1025"/>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14</xdr:row>
      <xdr:rowOff>19050</xdr:rowOff>
    </xdr:from>
    <xdr:to>
      <xdr:col>9</xdr:col>
      <xdr:colOff>1438275</xdr:colOff>
      <xdr:row>14</xdr:row>
      <xdr:rowOff>19050</xdr:rowOff>
    </xdr:to>
    <xdr:sp>
      <xdr:nvSpPr>
        <xdr:cNvPr id="1" name="PowerPlusWaterMarkObject3"/>
        <xdr:cNvSpPr>
          <a:spLocks/>
        </xdr:cNvSpPr>
      </xdr:nvSpPr>
      <xdr:spPr>
        <a:xfrm rot="18900000">
          <a:off x="6305550" y="3095625"/>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medrive\Documents%20and%20Settings\Administrator\My%20Documents\RCC%202008\CCM%20RCC%20proposal%20sent%20to%20GF%2001%20April%202008\Bulgaria%20Proposal%20Form\BUL%20RCC%20Attachment%20A%20Indicators%20and%20Targets%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allabergenova\Local%20Settings\Temporary%20Internet%20Files\OLK40\NGA-809-G11-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henneuse\AppData\Local\Microsoft\Windows\Temporary%20Internet%20Files\Content.Outlook\LX8CLMNA\Malaria_Financial%20Reporting%20Template_Jun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enneuse\AppData\Local\Microsoft\Windows\Temporary%20Internet%20Files\Content.Outlook\LX8CLMNA\TB_Financial%20Reporting%20Template_Jun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Vladan\Desktop\Core_PUDR_Form_MNT%2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IV_AIDS Attachment "/>
      <sheetName val="SDAs_impact_datasources"/>
    </sheetNames>
    <sheetDataSet>
      <sheetData sheetId="2">
        <row r="2">
          <cell r="D2" t="str">
            <v>impact</v>
          </cell>
        </row>
        <row r="3">
          <cell r="D3" t="str">
            <v>outcome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_Cover Sheet"/>
      <sheetName val="PR_Programmatic Progress_1A"/>
      <sheetName val="PR_Programmatic Progress_1B"/>
      <sheetName val="PR_Grant Management_2"/>
      <sheetName val="PR_Total PR Cash Outflow_3A"/>
      <sheetName val="PR_Procurement Info_3B"/>
      <sheetName val="PR_Cash Reconciliation_4A"/>
      <sheetName val="PR_Disbursement Request_4B"/>
      <sheetName val="PR_Overall Performance_5"/>
      <sheetName val="PR_Cash Request_6A&amp;B"/>
      <sheetName val="PR_Bank Details_6C"/>
      <sheetName val="PR_Annex_SR-Financials"/>
      <sheetName val="LFA_Cover Sheet"/>
      <sheetName val="LFA_Programmatic Progress_1A"/>
      <sheetName val="LFA_Programmatic Progress_1B"/>
      <sheetName val="LFA_Grant Management_2"/>
      <sheetName val="LFA_Total PR Cash Outflow_3A"/>
      <sheetName val="LFA_Procurement Info_3B"/>
      <sheetName val="LFA_Findings&amp;Recommendations_4"/>
      <sheetName val="LFA_Cash Reconciliation_5A"/>
      <sheetName val="LFA_Disbursement Request_5B"/>
      <sheetName val="Sheet1"/>
      <sheetName val="LFA_Overall Performance_6"/>
      <sheetName val="LFA_DisbursementRecommendation7"/>
      <sheetName val="LFA_Bank Details_7D"/>
      <sheetName val="LFA_Annex-SR Financials"/>
      <sheetName val="LFA_Signature (image)"/>
      <sheetName val="Memo HIV"/>
      <sheetName val="Memo TB"/>
      <sheetName val="Memo Malar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LARIA_Financial Data"/>
      <sheetName val="Definitions"/>
      <sheetName val="Annex 1"/>
      <sheetName val="Annex 2"/>
      <sheetName val="Annex 3"/>
    </sheetNames>
    <sheetDataSet>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_Financial Data"/>
      <sheetName val="Definitions"/>
      <sheetName val="Annex 1"/>
      <sheetName val="Annex 2"/>
      <sheetName val="Annex 3"/>
    </sheetNames>
    <sheetDataSet>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19"/>
  <sheetViews>
    <sheetView view="pageBreakPreview" zoomScale="85" zoomScaleNormal="75" zoomScaleSheetLayoutView="85" zoomScalePageLayoutView="0" workbookViewId="0" topLeftCell="A1">
      <selection activeCell="H7" sqref="H7"/>
    </sheetView>
  </sheetViews>
  <sheetFormatPr defaultColWidth="9.140625" defaultRowHeight="12.75"/>
  <cols>
    <col min="1" max="1" width="144.00390625" style="526" customWidth="1"/>
    <col min="2" max="2" width="16.8515625" style="72" customWidth="1"/>
    <col min="3" max="3" width="10.140625" style="72" customWidth="1"/>
    <col min="4" max="4" width="1.1484375" style="72" customWidth="1"/>
    <col min="5" max="16384" width="9.140625" style="72" customWidth="1"/>
  </cols>
  <sheetData>
    <row r="1" spans="1:2" ht="61.5" customHeight="1">
      <c r="A1" s="1515" t="s">
        <v>618</v>
      </c>
      <c r="B1" s="1515"/>
    </row>
    <row r="2" spans="1:3" ht="25.5" customHeight="1">
      <c r="A2" s="525"/>
      <c r="B2" s="1311"/>
      <c r="C2" s="1057"/>
    </row>
    <row r="3" spans="1:2" ht="52.5" customHeight="1">
      <c r="A3" s="1518" t="s">
        <v>619</v>
      </c>
      <c r="B3" s="1518"/>
    </row>
    <row r="4" spans="1:4" ht="35.25" customHeight="1">
      <c r="A4" s="1519" t="s">
        <v>634</v>
      </c>
      <c r="B4" s="1519"/>
      <c r="C4" s="1421"/>
      <c r="D4" s="1421"/>
    </row>
    <row r="5" spans="1:4" ht="23.25" customHeight="1">
      <c r="A5" s="1519"/>
      <c r="B5" s="1519"/>
      <c r="C5" s="1393"/>
      <c r="D5" s="1393"/>
    </row>
    <row r="6" spans="1:4" ht="29.25" customHeight="1">
      <c r="A6" s="1519"/>
      <c r="B6" s="1519"/>
      <c r="C6" s="1422"/>
      <c r="D6" s="1422"/>
    </row>
    <row r="7" spans="1:4" ht="40.5" customHeight="1">
      <c r="A7" s="1519"/>
      <c r="B7" s="1519"/>
      <c r="C7" s="1422"/>
      <c r="D7" s="1422"/>
    </row>
    <row r="8" spans="1:4" ht="24" customHeight="1">
      <c r="A8" s="1519"/>
      <c r="B8" s="1519"/>
      <c r="C8" s="1422"/>
      <c r="D8" s="1422"/>
    </row>
    <row r="9" spans="1:4" ht="21" customHeight="1">
      <c r="A9" s="1519"/>
      <c r="B9" s="1519"/>
      <c r="C9" s="1423"/>
      <c r="D9" s="1423"/>
    </row>
    <row r="10" spans="1:4" ht="45" customHeight="1">
      <c r="A10" s="1519"/>
      <c r="B10" s="1519"/>
      <c r="C10" s="1424"/>
      <c r="D10" s="1424"/>
    </row>
    <row r="11" spans="1:4" ht="15.75" customHeight="1">
      <c r="A11" s="1519"/>
      <c r="B11" s="1519"/>
      <c r="C11" s="1394"/>
      <c r="D11" s="1394"/>
    </row>
    <row r="12" spans="1:4" ht="93.75" customHeight="1">
      <c r="A12" s="1519"/>
      <c r="B12" s="1519"/>
      <c r="C12" s="1392"/>
      <c r="D12" s="1392"/>
    </row>
    <row r="13" spans="1:4" ht="31.5" customHeight="1">
      <c r="A13" s="1519"/>
      <c r="B13" s="1519"/>
      <c r="C13" s="1392"/>
      <c r="D13" s="1392"/>
    </row>
    <row r="14" spans="1:4" ht="27.75" customHeight="1">
      <c r="A14" s="1519"/>
      <c r="B14" s="1519"/>
      <c r="C14" s="1421"/>
      <c r="D14" s="1421"/>
    </row>
    <row r="15" spans="1:4" ht="84.75" customHeight="1">
      <c r="A15" s="1519"/>
      <c r="B15" s="1519"/>
      <c r="C15" s="1393"/>
      <c r="D15" s="1393"/>
    </row>
    <row r="16" spans="1:4" ht="15.75" customHeight="1">
      <c r="A16" s="1519"/>
      <c r="B16" s="1519"/>
      <c r="C16" s="1425"/>
      <c r="D16" s="1425"/>
    </row>
    <row r="17" spans="1:4" ht="37.5" customHeight="1">
      <c r="A17" s="1516" t="s">
        <v>159</v>
      </c>
      <c r="B17" s="1516"/>
      <c r="C17" s="1516"/>
      <c r="D17" s="1516"/>
    </row>
    <row r="18" spans="1:4" ht="12.75">
      <c r="A18" s="1517"/>
      <c r="B18" s="1517"/>
      <c r="C18" s="1517"/>
      <c r="D18" s="1517"/>
    </row>
    <row r="19" spans="1:4" ht="12.75">
      <c r="A19" s="1517"/>
      <c r="B19" s="1517"/>
      <c r="C19" s="1517"/>
      <c r="D19" s="1517"/>
    </row>
  </sheetData>
  <sheetProtection password="92D1" sheet="1" selectLockedCells="1"/>
  <mergeCells count="6">
    <mergeCell ref="A1:B1"/>
    <mergeCell ref="A17:D17"/>
    <mergeCell ref="A18:D18"/>
    <mergeCell ref="A3:B3"/>
    <mergeCell ref="A19:D19"/>
    <mergeCell ref="A4:B16"/>
  </mergeCells>
  <printOptions horizontalCentered="1"/>
  <pageMargins left="0.7480314960629921" right="0.7480314960629921" top="0.5905511811023623" bottom="0.5905511811023623" header="0.5118110236220472" footer="0.5118110236220472"/>
  <pageSetup cellComments="asDisplayed" fitToHeight="1" fitToWidth="1" horizontalDpi="600" verticalDpi="600" orientation="landscape" paperSize="9" scale="76" r:id="rId1"/>
  <headerFooter alignWithMargins="0">
    <oddFooter>&amp;L&amp;9&amp;F&amp;C&amp;A&amp;R&amp;9Page &amp;P of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O31"/>
  <sheetViews>
    <sheetView showGridLines="0" view="pageBreakPreview" zoomScale="85" zoomScaleNormal="75" zoomScaleSheetLayoutView="85" zoomScalePageLayoutView="0" workbookViewId="0" topLeftCell="A7">
      <selection activeCell="S11" sqref="S11"/>
    </sheetView>
  </sheetViews>
  <sheetFormatPr defaultColWidth="9.140625" defaultRowHeight="12.75"/>
  <cols>
    <col min="1" max="1" width="9.140625" style="72" customWidth="1"/>
    <col min="2" max="2" width="33.8515625" style="72" customWidth="1"/>
    <col min="3" max="3" width="22.421875" style="72" customWidth="1"/>
    <col min="4" max="4" width="16.7109375" style="72" customWidth="1"/>
    <col min="5" max="5" width="12.57421875" style="72" customWidth="1"/>
    <col min="6" max="6" width="15.7109375" style="72" customWidth="1"/>
    <col min="7" max="11" width="9.140625" style="72" customWidth="1"/>
    <col min="12" max="12" width="3.28125" style="72" customWidth="1"/>
    <col min="13" max="14" width="9.140625" style="72" customWidth="1"/>
    <col min="15" max="15" width="10.8515625" style="72" customWidth="1"/>
    <col min="16" max="16384" width="9.140625" style="72" customWidth="1"/>
  </cols>
  <sheetData>
    <row r="1" spans="1:11" ht="35.25" customHeight="1">
      <c r="A1" s="1546" t="s">
        <v>61</v>
      </c>
      <c r="B1" s="1546"/>
      <c r="C1" s="1546"/>
      <c r="D1" s="1546"/>
      <c r="E1" s="1546"/>
      <c r="F1" s="1546"/>
      <c r="G1" s="35"/>
      <c r="H1" s="35"/>
      <c r="I1" s="12"/>
      <c r="J1" s="12"/>
      <c r="K1" s="12"/>
    </row>
    <row r="2" ht="16.5" thickBot="1">
      <c r="A2" s="98" t="s">
        <v>157</v>
      </c>
    </row>
    <row r="3" spans="1:11" ht="15.75" thickBot="1">
      <c r="A3" s="1547" t="s">
        <v>70</v>
      </c>
      <c r="B3" s="1548"/>
      <c r="C3" s="1602" t="str">
        <f>IF('LFA_Programmatic Progress_1A'!C7="","",'LFA_Programmatic Progress_1A'!C7)</f>
        <v>MNT-910-G03-H</v>
      </c>
      <c r="D3" s="1603"/>
      <c r="E3" s="1603"/>
      <c r="F3" s="1604"/>
      <c r="G3" s="73"/>
      <c r="H3" s="73"/>
      <c r="I3" s="73"/>
      <c r="J3" s="73"/>
      <c r="K3" s="73"/>
    </row>
    <row r="4" spans="1:11" ht="15">
      <c r="A4" s="493" t="s">
        <v>274</v>
      </c>
      <c r="B4" s="513"/>
      <c r="C4" s="53" t="s">
        <v>280</v>
      </c>
      <c r="D4" s="505" t="str">
        <f>IF('LFA_Programmatic Progress_1A'!D12="Select","",'LFA_Programmatic Progress_1A'!D12)</f>
        <v>Semester</v>
      </c>
      <c r="E4" s="5" t="s">
        <v>281</v>
      </c>
      <c r="F4" s="47">
        <f>IF('LFA_Programmatic Progress_1A'!F12="Select","",'LFA_Programmatic Progress_1A'!F12)</f>
        <v>5</v>
      </c>
      <c r="G4" s="73"/>
      <c r="H4" s="73"/>
      <c r="I4" s="73"/>
      <c r="J4" s="73"/>
      <c r="K4" s="73"/>
    </row>
    <row r="5" spans="1:11" ht="15">
      <c r="A5" s="514" t="s">
        <v>275</v>
      </c>
      <c r="B5" s="40"/>
      <c r="C5" s="54" t="s">
        <v>243</v>
      </c>
      <c r="D5" s="520">
        <f>IF('LFA_Programmatic Progress_1A'!D13="","",'LFA_Programmatic Progress_1A'!D13)</f>
        <v>41091</v>
      </c>
      <c r="E5" s="5" t="s">
        <v>261</v>
      </c>
      <c r="F5" s="521">
        <f>IF('LFA_Programmatic Progress_1A'!F13="","",'LFA_Programmatic Progress_1A'!F13)</f>
        <v>41274</v>
      </c>
      <c r="G5" s="73"/>
      <c r="H5" s="73"/>
      <c r="I5" s="73"/>
      <c r="J5" s="73"/>
      <c r="K5" s="73"/>
    </row>
    <row r="6" spans="1:11" ht="15.75" thickBot="1">
      <c r="A6" s="55" t="s">
        <v>276</v>
      </c>
      <c r="B6" s="41"/>
      <c r="C6" s="1594">
        <f>IF('LFA_Programmatic Progress_1A'!C14="Select","",'LFA_Programmatic Progress_1A'!C14)</f>
        <v>5</v>
      </c>
      <c r="D6" s="1595"/>
      <c r="E6" s="1595"/>
      <c r="F6" s="1596"/>
      <c r="G6" s="73"/>
      <c r="H6" s="73"/>
      <c r="I6" s="73"/>
      <c r="J6" s="73"/>
      <c r="K6" s="73"/>
    </row>
    <row r="8" spans="1:11" ht="20.25">
      <c r="A8" s="172" t="s">
        <v>502</v>
      </c>
      <c r="B8" s="172"/>
      <c r="C8" s="172"/>
      <c r="D8" s="172"/>
      <c r="E8" s="172"/>
      <c r="F8" s="172"/>
      <c r="G8" s="172"/>
      <c r="H8" s="172"/>
      <c r="I8" s="172"/>
      <c r="J8" s="172"/>
      <c r="K8" s="172"/>
    </row>
    <row r="9" spans="1:11" ht="20.25">
      <c r="A9" s="172"/>
      <c r="B9" s="172"/>
      <c r="C9" s="172"/>
      <c r="D9" s="172"/>
      <c r="E9" s="172"/>
      <c r="F9" s="172"/>
      <c r="G9" s="172"/>
      <c r="H9" s="172"/>
      <c r="I9" s="172"/>
      <c r="J9" s="172"/>
      <c r="K9" s="172"/>
    </row>
    <row r="10" spans="1:15" ht="20.25" customHeight="1">
      <c r="A10" s="1896" t="s">
        <v>289</v>
      </c>
      <c r="B10" s="1897"/>
      <c r="C10" s="1897"/>
      <c r="D10" s="1897"/>
      <c r="E10" s="1897"/>
      <c r="F10" s="1897"/>
      <c r="G10" s="1897"/>
      <c r="H10" s="1897"/>
      <c r="I10" s="1897"/>
      <c r="J10" s="1897"/>
      <c r="K10" s="1897"/>
      <c r="L10" s="1897"/>
      <c r="M10" s="1897"/>
      <c r="N10" s="1897"/>
      <c r="O10" s="1897"/>
    </row>
    <row r="11" spans="1:11" ht="36" customHeight="1">
      <c r="A11" s="1891" t="s">
        <v>627</v>
      </c>
      <c r="B11" s="1892"/>
      <c r="C11" s="1892"/>
      <c r="D11" s="1892"/>
      <c r="E11" s="1892"/>
      <c r="F11" s="1892"/>
      <c r="G11" s="1892"/>
      <c r="H11" s="1892"/>
      <c r="I11" s="1892"/>
      <c r="J11" s="1892"/>
      <c r="K11" s="1892"/>
    </row>
    <row r="12" spans="1:15" ht="70.5" customHeight="1">
      <c r="A12" s="1893" t="s">
        <v>745</v>
      </c>
      <c r="B12" s="1894"/>
      <c r="C12" s="1894"/>
      <c r="D12" s="1894"/>
      <c r="E12" s="1894"/>
      <c r="F12" s="1894"/>
      <c r="G12" s="1894"/>
      <c r="H12" s="1894"/>
      <c r="I12" s="1894"/>
      <c r="J12" s="1894"/>
      <c r="K12" s="1894"/>
      <c r="L12" s="1894"/>
      <c r="M12" s="1894"/>
      <c r="N12" s="1894"/>
      <c r="O12" s="1895"/>
    </row>
    <row r="13" spans="1:15" ht="70.5" customHeight="1">
      <c r="A13" s="1885"/>
      <c r="B13" s="1886"/>
      <c r="C13" s="1886"/>
      <c r="D13" s="1886"/>
      <c r="E13" s="1886"/>
      <c r="F13" s="1886"/>
      <c r="G13" s="1886"/>
      <c r="H13" s="1886"/>
      <c r="I13" s="1886"/>
      <c r="J13" s="1886"/>
      <c r="K13" s="1886"/>
      <c r="L13" s="1886"/>
      <c r="M13" s="1886"/>
      <c r="N13" s="1886"/>
      <c r="O13" s="1887"/>
    </row>
    <row r="14" spans="1:15" ht="70.5" customHeight="1">
      <c r="A14" s="1885"/>
      <c r="B14" s="1886"/>
      <c r="C14" s="1886"/>
      <c r="D14" s="1886"/>
      <c r="E14" s="1886"/>
      <c r="F14" s="1886"/>
      <c r="G14" s="1886"/>
      <c r="H14" s="1886"/>
      <c r="I14" s="1886"/>
      <c r="J14" s="1886"/>
      <c r="K14" s="1886"/>
      <c r="L14" s="1886"/>
      <c r="M14" s="1886"/>
      <c r="N14" s="1886"/>
      <c r="O14" s="1887"/>
    </row>
    <row r="15" spans="1:15" ht="70.5" customHeight="1">
      <c r="A15" s="1885"/>
      <c r="B15" s="1886"/>
      <c r="C15" s="1886"/>
      <c r="D15" s="1886"/>
      <c r="E15" s="1886"/>
      <c r="F15" s="1886"/>
      <c r="G15" s="1886"/>
      <c r="H15" s="1886"/>
      <c r="I15" s="1886"/>
      <c r="J15" s="1886"/>
      <c r="K15" s="1886"/>
      <c r="L15" s="1886"/>
      <c r="M15" s="1886"/>
      <c r="N15" s="1886"/>
      <c r="O15" s="1887"/>
    </row>
    <row r="16" spans="1:15" ht="70.5" customHeight="1">
      <c r="A16" s="1888" t="s">
        <v>744</v>
      </c>
      <c r="B16" s="1889"/>
      <c r="C16" s="1889"/>
      <c r="D16" s="1889"/>
      <c r="E16" s="1889"/>
      <c r="F16" s="1889"/>
      <c r="G16" s="1889"/>
      <c r="H16" s="1889"/>
      <c r="I16" s="1889"/>
      <c r="J16" s="1889"/>
      <c r="K16" s="1889"/>
      <c r="L16" s="1889"/>
      <c r="M16" s="1889"/>
      <c r="N16" s="1889"/>
      <c r="O16" s="1890"/>
    </row>
    <row r="17" spans="1:11" ht="20.25">
      <c r="A17" s="172"/>
      <c r="B17" s="172"/>
      <c r="C17" s="172"/>
      <c r="D17" s="172"/>
      <c r="E17" s="172"/>
      <c r="F17" s="172"/>
      <c r="G17" s="172"/>
      <c r="H17" s="172"/>
      <c r="I17" s="172"/>
      <c r="J17" s="172"/>
      <c r="K17" s="172"/>
    </row>
    <row r="18" spans="1:15" ht="18">
      <c r="A18" s="1874" t="s">
        <v>285</v>
      </c>
      <c r="B18" s="1875"/>
      <c r="C18" s="1875"/>
      <c r="D18" s="1875"/>
      <c r="E18" s="1875"/>
      <c r="F18" s="1875"/>
      <c r="G18" s="1875"/>
      <c r="H18" s="1875"/>
      <c r="I18" s="1875"/>
      <c r="J18" s="1875"/>
      <c r="K18" s="1875"/>
      <c r="L18" s="1875"/>
      <c r="M18" s="1875"/>
      <c r="N18" s="1875"/>
      <c r="O18" s="1875"/>
    </row>
    <row r="19" spans="1:15" ht="12.75" customHeight="1">
      <c r="A19" s="1876"/>
      <c r="B19" s="1877"/>
      <c r="C19" s="1877"/>
      <c r="D19" s="1877"/>
      <c r="E19" s="1877"/>
      <c r="F19" s="1877"/>
      <c r="G19" s="1877"/>
      <c r="H19" s="1877"/>
      <c r="I19" s="1877"/>
      <c r="J19" s="1877"/>
      <c r="K19" s="1877"/>
      <c r="L19" s="1877"/>
      <c r="M19" s="1877"/>
      <c r="N19" s="1877"/>
      <c r="O19" s="1878"/>
    </row>
    <row r="20" spans="1:15" ht="12.75" customHeight="1">
      <c r="A20" s="1879"/>
      <c r="B20" s="1880"/>
      <c r="C20" s="1880"/>
      <c r="D20" s="1880"/>
      <c r="E20" s="1880"/>
      <c r="F20" s="1880"/>
      <c r="G20" s="1880"/>
      <c r="H20" s="1880"/>
      <c r="I20" s="1880"/>
      <c r="J20" s="1880"/>
      <c r="K20" s="1880"/>
      <c r="L20" s="1880"/>
      <c r="M20" s="1880"/>
      <c r="N20" s="1880"/>
      <c r="O20" s="1881"/>
    </row>
    <row r="21" spans="1:15" ht="12.75" customHeight="1">
      <c r="A21" s="1879"/>
      <c r="B21" s="1880"/>
      <c r="C21" s="1880"/>
      <c r="D21" s="1880"/>
      <c r="E21" s="1880"/>
      <c r="F21" s="1880"/>
      <c r="G21" s="1880"/>
      <c r="H21" s="1880"/>
      <c r="I21" s="1880"/>
      <c r="J21" s="1880"/>
      <c r="K21" s="1880"/>
      <c r="L21" s="1880"/>
      <c r="M21" s="1880"/>
      <c r="N21" s="1880"/>
      <c r="O21" s="1881"/>
    </row>
    <row r="22" spans="1:15" ht="12.75" customHeight="1">
      <c r="A22" s="1879"/>
      <c r="B22" s="1880"/>
      <c r="C22" s="1880"/>
      <c r="D22" s="1880"/>
      <c r="E22" s="1880"/>
      <c r="F22" s="1880"/>
      <c r="G22" s="1880"/>
      <c r="H22" s="1880"/>
      <c r="I22" s="1880"/>
      <c r="J22" s="1880"/>
      <c r="K22" s="1880"/>
      <c r="L22" s="1880"/>
      <c r="M22" s="1880"/>
      <c r="N22" s="1880"/>
      <c r="O22" s="1881"/>
    </row>
    <row r="23" spans="1:15" ht="12.75" customHeight="1">
      <c r="A23" s="1882"/>
      <c r="B23" s="1883"/>
      <c r="C23" s="1883"/>
      <c r="D23" s="1883"/>
      <c r="E23" s="1883"/>
      <c r="F23" s="1883"/>
      <c r="G23" s="1883"/>
      <c r="H23" s="1883"/>
      <c r="I23" s="1883"/>
      <c r="J23" s="1883"/>
      <c r="K23" s="1883"/>
      <c r="L23" s="1883"/>
      <c r="M23" s="1883"/>
      <c r="N23" s="1883"/>
      <c r="O23" s="1884"/>
    </row>
    <row r="24" spans="1:11" ht="14.25">
      <c r="A24" s="560"/>
      <c r="B24" s="560"/>
      <c r="C24" s="560"/>
      <c r="D24" s="560"/>
      <c r="E24" s="560"/>
      <c r="F24" s="560"/>
      <c r="G24" s="560"/>
      <c r="H24" s="560"/>
      <c r="I24" s="560"/>
      <c r="J24" s="560"/>
      <c r="K24" s="560"/>
    </row>
    <row r="25" spans="1:15" ht="18">
      <c r="A25" s="1874" t="s">
        <v>286</v>
      </c>
      <c r="B25" s="1875"/>
      <c r="C25" s="1875"/>
      <c r="D25" s="1875"/>
      <c r="E25" s="1875"/>
      <c r="F25" s="1875"/>
      <c r="G25" s="1875"/>
      <c r="H25" s="1875"/>
      <c r="I25" s="1875"/>
      <c r="J25" s="1875"/>
      <c r="K25" s="1875"/>
      <c r="L25" s="1875"/>
      <c r="M25" s="1875"/>
      <c r="N25" s="1875"/>
      <c r="O25" s="1875"/>
    </row>
    <row r="26" spans="1:15" ht="12.75" customHeight="1">
      <c r="A26" s="1876" t="s">
        <v>746</v>
      </c>
      <c r="B26" s="1877"/>
      <c r="C26" s="1877"/>
      <c r="D26" s="1877"/>
      <c r="E26" s="1877"/>
      <c r="F26" s="1877"/>
      <c r="G26" s="1877"/>
      <c r="H26" s="1877"/>
      <c r="I26" s="1877"/>
      <c r="J26" s="1877"/>
      <c r="K26" s="1877"/>
      <c r="L26" s="1877"/>
      <c r="M26" s="1877"/>
      <c r="N26" s="1877"/>
      <c r="O26" s="1878"/>
    </row>
    <row r="27" spans="1:15" ht="12.75" customHeight="1">
      <c r="A27" s="1879"/>
      <c r="B27" s="1880"/>
      <c r="C27" s="1880"/>
      <c r="D27" s="1880"/>
      <c r="E27" s="1880"/>
      <c r="F27" s="1880"/>
      <c r="G27" s="1880"/>
      <c r="H27" s="1880"/>
      <c r="I27" s="1880"/>
      <c r="J27" s="1880"/>
      <c r="K27" s="1880"/>
      <c r="L27" s="1880"/>
      <c r="M27" s="1880"/>
      <c r="N27" s="1880"/>
      <c r="O27" s="1881"/>
    </row>
    <row r="28" spans="1:15" ht="12.75" customHeight="1">
      <c r="A28" s="1879"/>
      <c r="B28" s="1880"/>
      <c r="C28" s="1880"/>
      <c r="D28" s="1880"/>
      <c r="E28" s="1880"/>
      <c r="F28" s="1880"/>
      <c r="G28" s="1880"/>
      <c r="H28" s="1880"/>
      <c r="I28" s="1880"/>
      <c r="J28" s="1880"/>
      <c r="K28" s="1880"/>
      <c r="L28" s="1880"/>
      <c r="M28" s="1880"/>
      <c r="N28" s="1880"/>
      <c r="O28" s="1881"/>
    </row>
    <row r="29" spans="1:15" ht="12.75" customHeight="1">
      <c r="A29" s="1879"/>
      <c r="B29" s="1880"/>
      <c r="C29" s="1880"/>
      <c r="D29" s="1880"/>
      <c r="E29" s="1880"/>
      <c r="F29" s="1880"/>
      <c r="G29" s="1880"/>
      <c r="H29" s="1880"/>
      <c r="I29" s="1880"/>
      <c r="J29" s="1880"/>
      <c r="K29" s="1880"/>
      <c r="L29" s="1880"/>
      <c r="M29" s="1880"/>
      <c r="N29" s="1880"/>
      <c r="O29" s="1881"/>
    </row>
    <row r="30" spans="1:15" ht="12.75" customHeight="1">
      <c r="A30" s="1882"/>
      <c r="B30" s="1883"/>
      <c r="C30" s="1883"/>
      <c r="D30" s="1883"/>
      <c r="E30" s="1883"/>
      <c r="F30" s="1883"/>
      <c r="G30" s="1883"/>
      <c r="H30" s="1883"/>
      <c r="I30" s="1883"/>
      <c r="J30" s="1883"/>
      <c r="K30" s="1883"/>
      <c r="L30" s="1883"/>
      <c r="M30" s="1883"/>
      <c r="N30" s="1883"/>
      <c r="O30" s="1884"/>
    </row>
    <row r="31" spans="1:11" ht="12.75">
      <c r="A31" s="3"/>
      <c r="B31" s="3"/>
      <c r="C31" s="3"/>
      <c r="D31" s="3"/>
      <c r="E31" s="3"/>
      <c r="F31" s="3"/>
      <c r="G31" s="3"/>
      <c r="H31" s="3"/>
      <c r="I31" s="3"/>
      <c r="J31" s="3"/>
      <c r="K31" s="3"/>
    </row>
  </sheetData>
  <sheetProtection password="92D1" sheet="1" formatCells="0" formatColumns="0" formatRows="0"/>
  <mergeCells count="15">
    <mergeCell ref="A1:F1"/>
    <mergeCell ref="A3:B3"/>
    <mergeCell ref="C3:F3"/>
    <mergeCell ref="C6:F6"/>
    <mergeCell ref="A11:K11"/>
    <mergeCell ref="A12:O12"/>
    <mergeCell ref="A10:O10"/>
    <mergeCell ref="A18:O18"/>
    <mergeCell ref="A25:O25"/>
    <mergeCell ref="A19:O23"/>
    <mergeCell ref="A26:O30"/>
    <mergeCell ref="A13:O13"/>
    <mergeCell ref="A16:O16"/>
    <mergeCell ref="A15:O15"/>
    <mergeCell ref="A14:O14"/>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7" r:id="rId1"/>
  <headerFooter>
    <oddFooter>&amp;L&amp;9&amp;F&amp;C&amp;A&amp;R&amp;9Page &amp;P of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O40"/>
  <sheetViews>
    <sheetView showGridLines="0" view="pageBreakPreview" zoomScale="70" zoomScaleNormal="70" zoomScaleSheetLayoutView="70" zoomScalePageLayoutView="75" workbookViewId="0" topLeftCell="A7">
      <selection activeCell="I32" sqref="I32"/>
    </sheetView>
  </sheetViews>
  <sheetFormatPr defaultColWidth="9.140625" defaultRowHeight="12.75"/>
  <cols>
    <col min="1" max="1" width="24.421875" style="72" customWidth="1"/>
    <col min="2" max="2" width="29.00390625" style="72" customWidth="1"/>
    <col min="3" max="3" width="29.7109375" style="72" customWidth="1"/>
    <col min="4" max="4" width="18.421875" style="72" customWidth="1"/>
    <col min="5" max="5" width="12.28125" style="72" customWidth="1"/>
    <col min="6" max="6" width="19.28125" style="72" customWidth="1"/>
    <col min="7" max="7" width="9.140625" style="72" customWidth="1"/>
    <col min="8" max="8" width="6.28125" style="72" customWidth="1"/>
    <col min="9" max="9" width="9.140625" style="72" customWidth="1"/>
    <col min="10" max="10" width="9.7109375" style="72" customWidth="1"/>
    <col min="11" max="11" width="18.140625" style="539" customWidth="1"/>
    <col min="12" max="13" width="20.140625" style="72" customWidth="1"/>
    <col min="14" max="16384" width="9.140625" style="72" customWidth="1"/>
  </cols>
  <sheetData>
    <row r="1" spans="1:13" ht="25.5" customHeight="1">
      <c r="A1" s="1709" t="s">
        <v>61</v>
      </c>
      <c r="B1" s="1709"/>
      <c r="C1" s="1709"/>
      <c r="D1" s="1709"/>
      <c r="E1" s="1709"/>
      <c r="F1" s="1709"/>
      <c r="G1" s="34"/>
      <c r="H1" s="34"/>
      <c r="I1" s="34"/>
      <c r="J1" s="2"/>
      <c r="K1" s="2"/>
      <c r="L1" s="2"/>
      <c r="M1" s="3"/>
    </row>
    <row r="2" spans="1:13" s="63" customFormat="1" ht="27.75" customHeight="1" thickBot="1">
      <c r="A2" s="99" t="s">
        <v>156</v>
      </c>
      <c r="B2" s="13"/>
      <c r="C2" s="13"/>
      <c r="D2" s="37"/>
      <c r="E2" s="13"/>
      <c r="F2" s="13"/>
      <c r="G2" s="13"/>
      <c r="H2" s="38"/>
      <c r="I2" s="13"/>
      <c r="J2" s="13"/>
      <c r="K2" s="13"/>
      <c r="L2" s="13"/>
      <c r="M2" s="13"/>
    </row>
    <row r="3" spans="1:13" ht="15" customHeight="1">
      <c r="A3" s="1901" t="s">
        <v>68</v>
      </c>
      <c r="B3" s="1902"/>
      <c r="C3" s="1920" t="str">
        <f>IF('PR_Programmatic Progress_1A'!C5:F5="","",'PR_Programmatic Progress_1A'!C5:F5)</f>
        <v>Montenegro</v>
      </c>
      <c r="D3" s="1920"/>
      <c r="E3" s="1920"/>
      <c r="F3" s="1921"/>
      <c r="G3" s="3"/>
      <c r="H3" s="3"/>
      <c r="I3" s="3"/>
      <c r="J3" s="3"/>
      <c r="K3" s="3"/>
      <c r="L3" s="3"/>
      <c r="M3" s="3"/>
    </row>
    <row r="4" spans="1:13" ht="15" customHeight="1">
      <c r="A4" s="1903" t="s">
        <v>69</v>
      </c>
      <c r="B4" s="1904"/>
      <c r="C4" s="1928" t="str">
        <f>IF('PR_Programmatic Progress_1A'!C6:F6="Select","",'PR_Programmatic Progress_1A'!C6:F6)</f>
        <v>HIV/AIDS</v>
      </c>
      <c r="D4" s="1928"/>
      <c r="E4" s="1928"/>
      <c r="F4" s="1929"/>
      <c r="G4" s="3"/>
      <c r="H4" s="3"/>
      <c r="I4" s="3"/>
      <c r="J4" s="3"/>
      <c r="K4" s="3"/>
      <c r="L4" s="3"/>
      <c r="M4" s="3"/>
    </row>
    <row r="5" spans="1:13" ht="24.75" customHeight="1">
      <c r="A5" s="1903" t="s">
        <v>70</v>
      </c>
      <c r="B5" s="1904"/>
      <c r="C5" s="1911" t="str">
        <f>IF('PR_Programmatic Progress_1A'!C7:F7="","",'PR_Programmatic Progress_1A'!C7:F7)</f>
        <v>MNT-910-G03-H</v>
      </c>
      <c r="D5" s="1911"/>
      <c r="E5" s="1911"/>
      <c r="F5" s="1912"/>
      <c r="G5" s="3"/>
      <c r="H5" s="3"/>
      <c r="I5" s="3"/>
      <c r="J5" s="3"/>
      <c r="K5" s="3"/>
      <c r="L5" s="3"/>
      <c r="M5" s="3"/>
    </row>
    <row r="6" spans="1:13" s="63" customFormat="1" ht="15" customHeight="1">
      <c r="A6" s="1552" t="s">
        <v>241</v>
      </c>
      <c r="B6" s="1553"/>
      <c r="C6" s="1913" t="str">
        <f>IF('PR_Programmatic Progress_1A'!C8:F8="","",'PR_Programmatic Progress_1A'!C8:F8)</f>
        <v>UNDP</v>
      </c>
      <c r="D6" s="1914"/>
      <c r="E6" s="1914"/>
      <c r="F6" s="1915"/>
      <c r="G6" s="49"/>
      <c r="H6" s="13"/>
      <c r="I6" s="13"/>
      <c r="J6" s="13"/>
      <c r="K6" s="13"/>
      <c r="L6" s="13"/>
      <c r="M6" s="13"/>
    </row>
    <row r="7" spans="1:13" ht="15" customHeight="1">
      <c r="A7" s="1903" t="s">
        <v>266</v>
      </c>
      <c r="B7" s="1904"/>
      <c r="C7" s="1907">
        <f>IF('PR_Programmatic Progress_1A'!C9:F9="","",'PR_Programmatic Progress_1A'!C9:F9)</f>
        <v>40360</v>
      </c>
      <c r="D7" s="1907"/>
      <c r="E7" s="1907"/>
      <c r="F7" s="1908"/>
      <c r="G7" s="3"/>
      <c r="H7" s="3"/>
      <c r="I7" s="3"/>
      <c r="J7" s="3"/>
      <c r="K7" s="3"/>
      <c r="L7" s="3"/>
      <c r="M7" s="3"/>
    </row>
    <row r="8" spans="1:13" ht="15" customHeight="1" thickBot="1">
      <c r="A8" s="1922" t="s">
        <v>242</v>
      </c>
      <c r="B8" s="1923"/>
      <c r="C8" s="1926" t="str">
        <f>IF('PR_Programmatic Progress_1A'!C10="Select","",'PR_Programmatic Progress_1A'!C10)</f>
        <v>EUR</v>
      </c>
      <c r="D8" s="1926"/>
      <c r="E8" s="1926"/>
      <c r="F8" s="1927"/>
      <c r="G8" s="3"/>
      <c r="H8" s="3"/>
      <c r="I8" s="3"/>
      <c r="J8" s="3"/>
      <c r="K8" s="3"/>
      <c r="L8" s="3"/>
      <c r="M8" s="3"/>
    </row>
    <row r="9" spans="1:13" s="63" customFormat="1" ht="27" customHeight="1" thickBot="1">
      <c r="A9" s="98" t="s">
        <v>157</v>
      </c>
      <c r="B9" s="10"/>
      <c r="C9" s="10"/>
      <c r="D9" s="36"/>
      <c r="E9" s="10"/>
      <c r="F9" s="10"/>
      <c r="G9" s="10"/>
      <c r="H9" s="11"/>
      <c r="I9" s="10"/>
      <c r="J9" s="12"/>
      <c r="K9" s="12"/>
      <c r="L9" s="12"/>
      <c r="M9" s="13"/>
    </row>
    <row r="10" spans="1:13" s="73" customFormat="1" ht="15" customHeight="1">
      <c r="A10" s="494" t="s">
        <v>274</v>
      </c>
      <c r="B10" s="497"/>
      <c r="C10" s="53" t="s">
        <v>280</v>
      </c>
      <c r="D10" s="522" t="str">
        <f>IF('PR_Programmatic Progress_1A'!D12="Select","",'PR_Programmatic Progress_1A'!D12)</f>
        <v>Semester</v>
      </c>
      <c r="E10" s="43" t="s">
        <v>281</v>
      </c>
      <c r="F10" s="81">
        <f>IF('PR_Programmatic Progress_1A'!F12="Select","",'PR_Programmatic Progress_1A'!F12)</f>
        <v>5</v>
      </c>
      <c r="G10" s="4"/>
      <c r="H10" s="4"/>
      <c r="I10" s="4"/>
      <c r="J10" s="4"/>
      <c r="K10" s="4"/>
      <c r="L10" s="4"/>
      <c r="M10" s="4"/>
    </row>
    <row r="11" spans="1:13" s="73" customFormat="1" ht="15" customHeight="1">
      <c r="A11" s="514" t="s">
        <v>275</v>
      </c>
      <c r="B11" s="40"/>
      <c r="C11" s="54" t="s">
        <v>243</v>
      </c>
      <c r="D11" s="520">
        <f>IF('PR_Programmatic Progress_1A'!D13="","",'PR_Programmatic Progress_1A'!D13)</f>
        <v>41091</v>
      </c>
      <c r="E11" s="5" t="s">
        <v>261</v>
      </c>
      <c r="F11" s="521">
        <f>IF('PR_Programmatic Progress_1A'!F13="","",'PR_Programmatic Progress_1A'!F13)</f>
        <v>41274</v>
      </c>
      <c r="G11" s="4"/>
      <c r="H11" s="4"/>
      <c r="I11" s="4"/>
      <c r="J11" s="4"/>
      <c r="K11" s="4"/>
      <c r="L11" s="4"/>
      <c r="M11" s="4"/>
    </row>
    <row r="12" spans="1:13" s="73" customFormat="1" ht="15" customHeight="1" thickBot="1">
      <c r="A12" s="55" t="s">
        <v>276</v>
      </c>
      <c r="B12" s="41"/>
      <c r="C12" s="1594">
        <f>IF('PR_Programmatic Progress_1A'!C14:F14="Select","",'PR_Programmatic Progress_1A'!C14:F14)</f>
        <v>5</v>
      </c>
      <c r="D12" s="1595"/>
      <c r="E12" s="1595"/>
      <c r="F12" s="1596"/>
      <c r="G12" s="4"/>
      <c r="H12" s="4"/>
      <c r="I12" s="4"/>
      <c r="J12" s="4"/>
      <c r="K12" s="4"/>
      <c r="L12" s="4"/>
      <c r="M12" s="4"/>
    </row>
    <row r="13" spans="1:13" s="63" customFormat="1" ht="27" customHeight="1" thickBot="1">
      <c r="A13" s="98" t="s">
        <v>158</v>
      </c>
      <c r="B13" s="10"/>
      <c r="C13" s="10"/>
      <c r="D13" s="36"/>
      <c r="E13" s="10"/>
      <c r="F13" s="10"/>
      <c r="G13" s="10"/>
      <c r="H13" s="11"/>
      <c r="I13" s="10"/>
      <c r="J13" s="12"/>
      <c r="K13" s="12"/>
      <c r="L13" s="12"/>
      <c r="M13" s="13"/>
    </row>
    <row r="14" spans="1:13" s="73" customFormat="1" ht="15" customHeight="1">
      <c r="A14" s="494" t="s">
        <v>232</v>
      </c>
      <c r="B14" s="497"/>
      <c r="C14" s="53" t="s">
        <v>280</v>
      </c>
      <c r="D14" s="522" t="str">
        <f>IF('PR_Programmatic Progress_1A'!D16="Select","",'PR_Programmatic Progress_1A'!D16)</f>
        <v>Annual</v>
      </c>
      <c r="E14" s="43" t="s">
        <v>281</v>
      </c>
      <c r="F14" s="81">
        <f>IF('PR_Programmatic Progress_1A'!F16="Select","",'PR_Programmatic Progress_1A'!F16)</f>
        <v>6</v>
      </c>
      <c r="G14" s="4"/>
      <c r="H14" s="4"/>
      <c r="I14" s="4"/>
      <c r="J14" s="4"/>
      <c r="K14" s="4"/>
      <c r="L14" s="4"/>
      <c r="M14" s="4"/>
    </row>
    <row r="15" spans="1:13" s="73" customFormat="1" ht="15" customHeight="1">
      <c r="A15" s="514" t="s">
        <v>307</v>
      </c>
      <c r="B15" s="40"/>
      <c r="C15" s="54" t="s">
        <v>243</v>
      </c>
      <c r="D15" s="520">
        <f>IF('PR_Programmatic Progress_1A'!D17="","",'PR_Programmatic Progress_1A'!D17)</f>
        <v>41275</v>
      </c>
      <c r="E15" s="5" t="s">
        <v>261</v>
      </c>
      <c r="F15" s="521">
        <f>IF('PR_Programmatic Progress_1A'!F17="","",'PR_Programmatic Progress_1A'!F17)</f>
        <v>41639</v>
      </c>
      <c r="G15" s="4"/>
      <c r="H15" s="4"/>
      <c r="I15" s="4"/>
      <c r="J15" s="4"/>
      <c r="K15" s="4"/>
      <c r="L15" s="4"/>
      <c r="M15" s="4"/>
    </row>
    <row r="16" spans="1:13" s="73" customFormat="1" ht="15" customHeight="1" thickBot="1">
      <c r="A16" s="55" t="s">
        <v>308</v>
      </c>
      <c r="B16" s="41"/>
      <c r="C16" s="1594">
        <f>IF('PR_Programmatic Progress_1A'!C18:F18="Select","",'PR_Programmatic Progress_1A'!C18:F18)</f>
        <v>6</v>
      </c>
      <c r="D16" s="1595"/>
      <c r="E16" s="1595"/>
      <c r="F16" s="1596"/>
      <c r="G16" s="4"/>
      <c r="H16" s="4"/>
      <c r="I16" s="4"/>
      <c r="J16" s="4"/>
      <c r="K16" s="4"/>
      <c r="L16" s="4"/>
      <c r="M16" s="4"/>
    </row>
    <row r="17" spans="1:13" ht="16.5" customHeight="1">
      <c r="A17" s="42"/>
      <c r="B17" s="42"/>
      <c r="C17" s="24"/>
      <c r="D17" s="24"/>
      <c r="E17" s="24"/>
      <c r="F17" s="24"/>
      <c r="G17" s="31"/>
      <c r="H17" s="31"/>
      <c r="I17" s="31"/>
      <c r="J17" s="31"/>
      <c r="K17" s="31"/>
      <c r="L17" s="31"/>
      <c r="M17" s="31"/>
    </row>
    <row r="18" spans="1:15" ht="36.75" customHeight="1">
      <c r="A18" s="165" t="s">
        <v>503</v>
      </c>
      <c r="B18" s="166"/>
      <c r="C18" s="7"/>
      <c r="D18" s="6"/>
      <c r="E18" s="6"/>
      <c r="F18" s="6"/>
      <c r="G18" s="6"/>
      <c r="H18" s="7"/>
      <c r="I18" s="6"/>
      <c r="J18" s="6"/>
      <c r="K18" s="8"/>
      <c r="L18" s="6"/>
      <c r="M18" s="2"/>
      <c r="N18" s="69"/>
      <c r="O18" s="69"/>
    </row>
    <row r="19" spans="1:13" s="74" customFormat="1" ht="18.75" thickBot="1">
      <c r="A19" s="1909" t="s">
        <v>258</v>
      </c>
      <c r="B19" s="1910"/>
      <c r="C19" s="1910"/>
      <c r="D19" s="1910"/>
      <c r="E19" s="1910"/>
      <c r="F19" s="1910"/>
      <c r="G19" s="1910"/>
      <c r="H19" s="1910"/>
      <c r="I19" s="1910"/>
      <c r="J19" s="1910"/>
      <c r="K19" s="1910"/>
      <c r="L19" s="1910"/>
      <c r="M19" s="1910"/>
    </row>
    <row r="20" spans="1:13" s="74" customFormat="1" ht="15.75">
      <c r="A20" s="1686"/>
      <c r="B20" s="1686"/>
      <c r="C20" s="1686"/>
      <c r="D20" s="1686"/>
      <c r="E20" s="1686"/>
      <c r="F20" s="1686"/>
      <c r="G20" s="1686"/>
      <c r="H20" s="1686"/>
      <c r="I20" s="1686"/>
      <c r="J20" s="1686"/>
      <c r="K20" s="1686"/>
      <c r="L20" s="1686"/>
      <c r="M20" s="1686"/>
    </row>
    <row r="21" spans="1:13" s="74" customFormat="1" ht="15.75">
      <c r="A21" s="22" t="s">
        <v>150</v>
      </c>
      <c r="B21" s="18"/>
      <c r="C21" s="18"/>
      <c r="D21" s="18"/>
      <c r="E21" s="18"/>
      <c r="F21" s="18"/>
      <c r="G21" s="18"/>
      <c r="H21" s="18"/>
      <c r="I21" s="18"/>
      <c r="J21" s="18"/>
      <c r="K21" s="18"/>
      <c r="L21" s="26"/>
      <c r="M21" s="26"/>
    </row>
    <row r="22" spans="1:13" s="74" customFormat="1" ht="15.75">
      <c r="A22" s="22"/>
      <c r="B22" s="18"/>
      <c r="C22" s="18"/>
      <c r="D22" s="18"/>
      <c r="E22" s="18"/>
      <c r="F22" s="18"/>
      <c r="G22" s="18"/>
      <c r="H22" s="18"/>
      <c r="I22" s="18"/>
      <c r="J22" s="18"/>
      <c r="K22" s="18"/>
      <c r="L22" s="26"/>
      <c r="M22" s="26"/>
    </row>
    <row r="23" spans="1:13" s="74" customFormat="1" ht="29.25" customHeight="1">
      <c r="A23" s="1905" t="s">
        <v>455</v>
      </c>
      <c r="B23" s="1906"/>
      <c r="C23" s="1906"/>
      <c r="D23" s="817">
        <f>+'PR_Disbursement Request_5B'!S36</f>
        <v>631758.61262</v>
      </c>
      <c r="E23" s="464"/>
      <c r="F23" s="17"/>
      <c r="G23" s="18"/>
      <c r="H23" s="18"/>
      <c r="I23" s="18"/>
      <c r="J23" s="18"/>
      <c r="K23" s="18"/>
      <c r="L23" s="26"/>
      <c r="M23" s="26"/>
    </row>
    <row r="24" spans="1:13" s="74" customFormat="1" ht="12" customHeight="1">
      <c r="A24" s="22"/>
      <c r="B24" s="18"/>
      <c r="C24" s="18"/>
      <c r="D24" s="18"/>
      <c r="E24" s="18"/>
      <c r="F24" s="18"/>
      <c r="G24" s="18"/>
      <c r="H24" s="18"/>
      <c r="I24" s="18"/>
      <c r="J24" s="18"/>
      <c r="K24" s="18"/>
      <c r="L24" s="26"/>
      <c r="M24" s="26"/>
    </row>
    <row r="25" spans="1:13" s="74" customFormat="1" ht="15.75">
      <c r="A25" s="22" t="str">
        <f>"2.  Amount requested in words (in: "&amp;IF('PR_Programmatic Progress_1A'!$C$10="Select","please select currency in 'PR_Section 1A')",'PR_Programmatic Progress_1A'!$C$10&amp;"):")</f>
        <v>2.  Amount requested in words (in: EUR):</v>
      </c>
      <c r="B25" s="18"/>
      <c r="C25" s="17"/>
      <c r="D25" s="1900"/>
      <c r="E25" s="1900"/>
      <c r="F25" s="1900"/>
      <c r="G25" s="1900"/>
      <c r="H25" s="1900"/>
      <c r="I25" s="1900"/>
      <c r="J25" s="1900"/>
      <c r="K25" s="1900"/>
      <c r="L25" s="1900"/>
      <c r="M25" s="26"/>
    </row>
    <row r="26" spans="1:13" s="74" customFormat="1" ht="19.5" customHeight="1">
      <c r="A26" s="27"/>
      <c r="B26" s="27"/>
      <c r="C26" s="27"/>
      <c r="D26" s="27"/>
      <c r="E26" s="27"/>
      <c r="F26" s="27"/>
      <c r="G26" s="27"/>
      <c r="H26" s="27"/>
      <c r="I26" s="27"/>
      <c r="J26" s="27"/>
      <c r="K26" s="28"/>
      <c r="L26" s="27"/>
      <c r="M26" s="27"/>
    </row>
    <row r="27" spans="1:13" s="74" customFormat="1" ht="19.5" customHeight="1">
      <c r="A27" s="1909" t="s">
        <v>267</v>
      </c>
      <c r="B27" s="1910"/>
      <c r="C27" s="1910"/>
      <c r="D27" s="1910"/>
      <c r="E27" s="1910"/>
      <c r="F27" s="1910"/>
      <c r="G27" s="1910"/>
      <c r="H27" s="1910"/>
      <c r="I27" s="1910"/>
      <c r="J27" s="1910"/>
      <c r="K27" s="1910"/>
      <c r="L27" s="1910"/>
      <c r="M27" s="1910"/>
    </row>
    <row r="28" spans="1:13" s="511" customFormat="1" ht="45.75" customHeight="1">
      <c r="A28" s="1898" t="s">
        <v>270</v>
      </c>
      <c r="B28" s="1898"/>
      <c r="C28" s="1898"/>
      <c r="D28" s="1898"/>
      <c r="E28" s="1898"/>
      <c r="F28" s="1898"/>
      <c r="G28" s="1898"/>
      <c r="H28" s="1898"/>
      <c r="I28" s="1898"/>
      <c r="J28" s="1898"/>
      <c r="K28" s="1898"/>
      <c r="L28" s="1898"/>
      <c r="M28" s="1898"/>
    </row>
    <row r="29" spans="1:13" s="511" customFormat="1" ht="12.75">
      <c r="A29" s="23"/>
      <c r="B29" s="23"/>
      <c r="C29" s="23"/>
      <c r="D29" s="23"/>
      <c r="E29" s="23"/>
      <c r="F29" s="23"/>
      <c r="G29" s="23"/>
      <c r="H29" s="29"/>
      <c r="I29" s="23"/>
      <c r="J29" s="23"/>
      <c r="K29" s="30"/>
      <c r="L29" s="23"/>
      <c r="M29" s="23"/>
    </row>
    <row r="30" spans="1:13" s="511" customFormat="1" ht="37.5" customHeight="1">
      <c r="A30" s="1898" t="s">
        <v>259</v>
      </c>
      <c r="B30" s="1898"/>
      <c r="C30" s="1899"/>
      <c r="D30" s="1899"/>
      <c r="E30" s="1899"/>
      <c r="F30" s="23"/>
      <c r="G30" s="23"/>
      <c r="H30" s="29"/>
      <c r="I30" s="23"/>
      <c r="J30" s="23"/>
      <c r="K30" s="30"/>
      <c r="L30" s="23"/>
      <c r="M30" s="23"/>
    </row>
    <row r="31" spans="1:13" ht="14.25">
      <c r="A31" s="3"/>
      <c r="B31" s="3"/>
      <c r="C31" s="816"/>
      <c r="D31" s="816"/>
      <c r="E31" s="816"/>
      <c r="F31" s="3"/>
      <c r="G31" s="3"/>
      <c r="H31" s="31"/>
      <c r="I31" s="3"/>
      <c r="J31" s="3"/>
      <c r="K31" s="16"/>
      <c r="L31" s="3"/>
      <c r="M31" s="3"/>
    </row>
    <row r="32" spans="1:13" ht="28.5" customHeight="1">
      <c r="A32" s="32" t="s">
        <v>263</v>
      </c>
      <c r="B32" s="3"/>
      <c r="C32" s="1899" t="s">
        <v>831</v>
      </c>
      <c r="D32" s="1899"/>
      <c r="E32" s="1899"/>
      <c r="F32" s="3"/>
      <c r="G32" s="3"/>
      <c r="H32" s="31"/>
      <c r="I32" s="3"/>
      <c r="J32" s="3"/>
      <c r="K32" s="16"/>
      <c r="L32" s="3"/>
      <c r="M32" s="3"/>
    </row>
    <row r="33" spans="1:13" ht="25.5" customHeight="1">
      <c r="A33" s="32" t="s">
        <v>264</v>
      </c>
      <c r="B33" s="3"/>
      <c r="C33" s="1924" t="s">
        <v>832</v>
      </c>
      <c r="D33" s="1925"/>
      <c r="E33" s="1925"/>
      <c r="F33" s="3"/>
      <c r="G33" s="3"/>
      <c r="H33" s="31"/>
      <c r="I33" s="3"/>
      <c r="J33" s="3"/>
      <c r="K33" s="16"/>
      <c r="L33" s="3"/>
      <c r="M33" s="3"/>
    </row>
    <row r="34" spans="1:13" ht="25.5" customHeight="1">
      <c r="A34" s="32" t="s">
        <v>265</v>
      </c>
      <c r="B34" s="3"/>
      <c r="C34" s="1899" t="s">
        <v>833</v>
      </c>
      <c r="D34" s="1899"/>
      <c r="E34" s="1899"/>
      <c r="F34" s="3"/>
      <c r="G34" s="3"/>
      <c r="H34" s="31"/>
      <c r="I34" s="3"/>
      <c r="J34" s="3"/>
      <c r="K34" s="16"/>
      <c r="L34" s="3"/>
      <c r="M34" s="3"/>
    </row>
    <row r="35" spans="1:13" ht="12.75">
      <c r="A35" s="3"/>
      <c r="B35" s="3"/>
      <c r="C35" s="3"/>
      <c r="D35" s="3"/>
      <c r="E35" s="3"/>
      <c r="F35" s="3"/>
      <c r="G35" s="3"/>
      <c r="H35" s="31"/>
      <c r="I35" s="3"/>
      <c r="J35" s="3"/>
      <c r="K35" s="16"/>
      <c r="L35" s="3"/>
      <c r="M35" s="3"/>
    </row>
    <row r="36" spans="1:13" ht="12.75">
      <c r="A36" s="3"/>
      <c r="B36" s="3"/>
      <c r="C36" s="3"/>
      <c r="D36" s="3"/>
      <c r="E36" s="3"/>
      <c r="F36" s="3"/>
      <c r="G36" s="3"/>
      <c r="H36" s="31"/>
      <c r="I36" s="3"/>
      <c r="J36" s="3"/>
      <c r="K36" s="16"/>
      <c r="L36" s="3"/>
      <c r="M36" s="3"/>
    </row>
    <row r="37" spans="1:13" ht="12.75">
      <c r="A37" s="1916" t="s">
        <v>521</v>
      </c>
      <c r="B37" s="1917"/>
      <c r="C37" s="1917"/>
      <c r="D37" s="1917"/>
      <c r="E37" s="1917"/>
      <c r="F37" s="1917"/>
      <c r="G37" s="1917"/>
      <c r="H37" s="1918"/>
      <c r="I37" s="1917"/>
      <c r="J37" s="1917"/>
      <c r="K37" s="1919"/>
      <c r="L37" s="1917"/>
      <c r="M37" s="1917"/>
    </row>
    <row r="38" spans="1:13" ht="12.75">
      <c r="A38" s="1917"/>
      <c r="B38" s="1917"/>
      <c r="C38" s="1917"/>
      <c r="D38" s="1917"/>
      <c r="E38" s="1917"/>
      <c r="F38" s="1917"/>
      <c r="G38" s="1917"/>
      <c r="H38" s="1918"/>
      <c r="I38" s="1917"/>
      <c r="J38" s="1917"/>
      <c r="K38" s="1919"/>
      <c r="L38" s="1917"/>
      <c r="M38" s="1917"/>
    </row>
    <row r="39" spans="1:13" ht="12.75">
      <c r="A39" s="1917"/>
      <c r="B39" s="1917"/>
      <c r="C39" s="1917"/>
      <c r="D39" s="1917"/>
      <c r="E39" s="1917"/>
      <c r="F39" s="1917"/>
      <c r="G39" s="1917"/>
      <c r="H39" s="1918"/>
      <c r="I39" s="1917"/>
      <c r="J39" s="1917"/>
      <c r="K39" s="1919"/>
      <c r="L39" s="1917"/>
      <c r="M39" s="1917"/>
    </row>
    <row r="40" spans="1:13" ht="12.75">
      <c r="A40" s="3"/>
      <c r="B40" s="3"/>
      <c r="C40" s="3"/>
      <c r="D40" s="3"/>
      <c r="E40" s="3"/>
      <c r="F40" s="3"/>
      <c r="G40" s="3"/>
      <c r="H40" s="31"/>
      <c r="I40" s="3"/>
      <c r="J40" s="3"/>
      <c r="K40" s="16"/>
      <c r="L40" s="3"/>
      <c r="M40" s="3"/>
    </row>
  </sheetData>
  <sheetProtection password="92D1" sheet="1" formatCells="0" formatColumns="0"/>
  <mergeCells count="27">
    <mergeCell ref="A37:M39"/>
    <mergeCell ref="C3:F3"/>
    <mergeCell ref="A8:B8"/>
    <mergeCell ref="C34:E34"/>
    <mergeCell ref="C33:E33"/>
    <mergeCell ref="C16:F16"/>
    <mergeCell ref="C8:F8"/>
    <mergeCell ref="C4:F4"/>
    <mergeCell ref="C32:E32"/>
    <mergeCell ref="A28:M28"/>
    <mergeCell ref="A7:B7"/>
    <mergeCell ref="A27:M27"/>
    <mergeCell ref="C5:F5"/>
    <mergeCell ref="A6:B6"/>
    <mergeCell ref="C6:F6"/>
    <mergeCell ref="A20:M20"/>
    <mergeCell ref="A19:M19"/>
    <mergeCell ref="A1:F1"/>
    <mergeCell ref="A30:B30"/>
    <mergeCell ref="C30:E30"/>
    <mergeCell ref="D25:L25"/>
    <mergeCell ref="A3:B3"/>
    <mergeCell ref="A4:B4"/>
    <mergeCell ref="A23:C23"/>
    <mergeCell ref="A5:B5"/>
    <mergeCell ref="C7:F7"/>
    <mergeCell ref="C12:F12"/>
  </mergeCells>
  <dataValidations count="1">
    <dataValidation type="list" allowBlank="1" showInputMessage="1" showErrorMessage="1" sqref="C9:G9 C13:G13">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8" r:id="rId1"/>
  <headerFooter alignWithMargins="0">
    <oddFooter>&amp;L&amp;9&amp;F&amp;C&amp;A&amp;R&amp;9Page &amp;P of &amp;N</oddFooter>
  </headerFooter>
  <ignoredErrors>
    <ignoredError sqref="C6" unlockedFormula="1"/>
  </ignoredErrors>
</worksheet>
</file>

<file path=xl/worksheets/sheet12.xml><?xml version="1.0" encoding="utf-8"?>
<worksheet xmlns="http://schemas.openxmlformats.org/spreadsheetml/2006/main" xmlns:r="http://schemas.openxmlformats.org/officeDocument/2006/relationships">
  <sheetPr>
    <tabColor indexed="11"/>
    <pageSetUpPr fitToPage="1"/>
  </sheetPr>
  <dimension ref="A1:M82"/>
  <sheetViews>
    <sheetView view="pageBreakPreview" zoomScale="60" zoomScaleNormal="70" zoomScalePageLayoutView="0" workbookViewId="0" topLeftCell="A1">
      <selection activeCell="P32" sqref="P32"/>
    </sheetView>
  </sheetViews>
  <sheetFormatPr defaultColWidth="13.28125" defaultRowHeight="12.75"/>
  <cols>
    <col min="1" max="1" width="2.421875" style="760" customWidth="1"/>
    <col min="2" max="2" width="50.00390625" style="760" customWidth="1"/>
    <col min="3" max="3" width="50.140625" style="760" customWidth="1"/>
    <col min="4" max="4" width="20.8515625" style="760" customWidth="1"/>
    <col min="5" max="5" width="25.28125" style="760" customWidth="1"/>
    <col min="6" max="6" width="43.8515625" style="760" customWidth="1"/>
    <col min="7" max="7" width="4.140625" style="760" customWidth="1"/>
    <col min="8" max="8" width="10.140625" style="760" customWidth="1"/>
    <col min="9" max="224" width="9.140625" style="760" customWidth="1"/>
    <col min="225" max="225" width="2.421875" style="760" customWidth="1"/>
    <col min="226" max="226" width="1.7109375" style="760" customWidth="1"/>
    <col min="227" max="227" width="7.00390625" style="760" customWidth="1"/>
    <col min="228" max="228" width="10.140625" style="760" customWidth="1"/>
    <col min="229" max="229" width="15.00390625" style="760" customWidth="1"/>
    <col min="230" max="233" width="5.421875" style="760" customWidth="1"/>
    <col min="234" max="250" width="4.140625" style="760" customWidth="1"/>
    <col min="251" max="251" width="1.7109375" style="760" customWidth="1"/>
    <col min="252" max="16384" width="13.28125" style="760" customWidth="1"/>
  </cols>
  <sheetData>
    <row r="1" spans="1:4" ht="25.5" customHeight="1">
      <c r="A1" s="1930" t="s">
        <v>61</v>
      </c>
      <c r="B1" s="1930"/>
      <c r="C1" s="1930"/>
      <c r="D1" s="1930"/>
    </row>
    <row r="2" ht="7.5" customHeight="1"/>
    <row r="3" spans="1:6" ht="34.5" customHeight="1">
      <c r="A3" s="1931" t="s">
        <v>471</v>
      </c>
      <c r="B3" s="1931"/>
      <c r="C3" s="1931"/>
      <c r="D3" s="1931"/>
      <c r="E3" s="1931"/>
      <c r="F3" s="1020"/>
    </row>
    <row r="4" ht="7.5" customHeight="1"/>
    <row r="5" spans="2:6" ht="18.75" customHeight="1">
      <c r="B5" s="1336" t="s">
        <v>504</v>
      </c>
      <c r="C5" s="1336"/>
      <c r="D5" s="1336"/>
      <c r="E5" s="1336"/>
      <c r="F5" s="1336"/>
    </row>
    <row r="6" ht="10.5" customHeight="1"/>
    <row r="7" spans="2:3" ht="23.25" customHeight="1">
      <c r="B7" s="561" t="s">
        <v>420</v>
      </c>
      <c r="C7" s="682" t="s">
        <v>756</v>
      </c>
    </row>
    <row r="8" ht="6.75" customHeight="1"/>
    <row r="9" spans="2:6" ht="22.5" customHeight="1">
      <c r="B9" s="1018" t="s">
        <v>421</v>
      </c>
      <c r="C9" s="1018"/>
      <c r="D9" s="1018"/>
      <c r="E9" s="1018"/>
      <c r="F9" s="1018"/>
    </row>
    <row r="10" ht="10.5" customHeight="1" thickBot="1"/>
    <row r="11" spans="2:4" s="761" customFormat="1" ht="29.25" customHeight="1">
      <c r="B11" s="563"/>
      <c r="C11" s="564" t="s">
        <v>422</v>
      </c>
      <c r="D11" s="896" t="s">
        <v>472</v>
      </c>
    </row>
    <row r="12" spans="2:4" s="761" customFormat="1" ht="30.75" customHeight="1">
      <c r="B12" s="1365" t="s">
        <v>473</v>
      </c>
      <c r="C12" s="867" t="str">
        <f>C20</f>
        <v>UNITED NATIONS DEVELOPMENT PROGRAMME</v>
      </c>
      <c r="D12" s="1499">
        <f>IF(C30="",C24,C30)</f>
        <v>631759</v>
      </c>
    </row>
    <row r="13" spans="2:4" s="761" customFormat="1" ht="30.75" customHeight="1">
      <c r="B13" s="1365" t="s">
        <v>424</v>
      </c>
      <c r="C13" s="867">
        <f>C36</f>
        <v>0</v>
      </c>
      <c r="D13" s="869">
        <f>IF(C46="",C40,C46)</f>
        <v>0</v>
      </c>
    </row>
    <row r="14" spans="2:4" s="761" customFormat="1" ht="30.75" customHeight="1">
      <c r="B14" s="1365" t="s">
        <v>425</v>
      </c>
      <c r="C14" s="867">
        <f>C53</f>
        <v>0</v>
      </c>
      <c r="D14" s="869">
        <f>IF(C63="",C57,C63)</f>
        <v>0</v>
      </c>
    </row>
    <row r="15" spans="2:4" s="761" customFormat="1" ht="30.75" customHeight="1" thickBot="1">
      <c r="B15" s="1366" t="s">
        <v>426</v>
      </c>
      <c r="C15" s="683">
        <f>C69</f>
        <v>0</v>
      </c>
      <c r="D15" s="870">
        <f>IF(C79="",C73,C79)</f>
        <v>0</v>
      </c>
    </row>
    <row r="16" spans="2:8" s="761" customFormat="1" ht="33.75" customHeight="1" thickBot="1">
      <c r="B16" s="1021" t="s">
        <v>470</v>
      </c>
      <c r="C16" s="1022"/>
      <c r="D16" s="1498">
        <f>SUM(D12:D15)</f>
        <v>631759</v>
      </c>
      <c r="E16" s="1932" t="str">
        <f>IF(D16&lt;&gt;'PR_Cash Request_7A&amp;B'!D23,"The total does not match requested amount on PR signature page","")</f>
        <v>The total does not match requested amount on PR signature page</v>
      </c>
      <c r="F16" s="1933"/>
      <c r="G16" s="865"/>
      <c r="H16" s="898"/>
    </row>
    <row r="17" spans="12:13" s="761" customFormat="1" ht="6" customHeight="1">
      <c r="L17" s="763"/>
      <c r="M17" s="763"/>
    </row>
    <row r="18" spans="2:13" s="761" customFormat="1" ht="15">
      <c r="B18" s="1019" t="s">
        <v>423</v>
      </c>
      <c r="C18" s="1019"/>
      <c r="D18" s="1019"/>
      <c r="E18" s="1019"/>
      <c r="F18" s="1019"/>
      <c r="G18" s="762"/>
      <c r="H18" s="762"/>
      <c r="I18" s="762"/>
      <c r="J18" s="762"/>
      <c r="K18" s="762"/>
      <c r="L18" s="762"/>
      <c r="M18" s="762"/>
    </row>
    <row r="19" ht="10.5" customHeight="1"/>
    <row r="20" spans="2:6" s="761" customFormat="1" ht="30.75" customHeight="1">
      <c r="B20" s="462" t="s">
        <v>427</v>
      </c>
      <c r="C20" s="866" t="s">
        <v>757</v>
      </c>
      <c r="E20" s="902" t="s">
        <v>271</v>
      </c>
      <c r="F20" s="1496" t="s">
        <v>758</v>
      </c>
    </row>
    <row r="21" spans="3:6" s="761" customFormat="1" ht="6" customHeight="1">
      <c r="C21" s="868"/>
      <c r="E21" s="900"/>
      <c r="F21" s="903"/>
    </row>
    <row r="22" spans="2:6" s="761" customFormat="1" ht="25.5" customHeight="1">
      <c r="B22" s="899" t="s">
        <v>477</v>
      </c>
      <c r="C22" s="866" t="s">
        <v>650</v>
      </c>
      <c r="E22" s="902" t="s">
        <v>271</v>
      </c>
      <c r="F22" s="1397"/>
    </row>
    <row r="23" spans="3:6" s="761" customFormat="1" ht="8.25" customHeight="1">
      <c r="C23" s="868"/>
      <c r="E23" s="900"/>
      <c r="F23" s="903"/>
    </row>
    <row r="24" spans="2:6" s="761" customFormat="1" ht="33.75" customHeight="1">
      <c r="B24" s="463" t="s">
        <v>474</v>
      </c>
      <c r="C24" s="1497">
        <v>631759</v>
      </c>
      <c r="D24" s="562"/>
      <c r="E24" s="902" t="s">
        <v>429</v>
      </c>
      <c r="F24" s="1397" t="s">
        <v>759</v>
      </c>
    </row>
    <row r="25" spans="3:6" s="761" customFormat="1" ht="6" customHeight="1">
      <c r="C25" s="868"/>
      <c r="E25" s="900"/>
      <c r="F25" s="903"/>
    </row>
    <row r="26" spans="2:6" s="761" customFormat="1" ht="35.25" customHeight="1">
      <c r="B26" s="463" t="s">
        <v>428</v>
      </c>
      <c r="C26" s="866" t="s">
        <v>763</v>
      </c>
      <c r="E26" s="902" t="s">
        <v>478</v>
      </c>
      <c r="F26" s="1496" t="s">
        <v>760</v>
      </c>
    </row>
    <row r="27" spans="3:6" s="761" customFormat="1" ht="7.5" customHeight="1">
      <c r="C27" s="868"/>
      <c r="E27" s="900"/>
      <c r="F27" s="903"/>
    </row>
    <row r="28" spans="2:6" s="761" customFormat="1" ht="44.25" customHeight="1">
      <c r="B28" s="463" t="s">
        <v>475</v>
      </c>
      <c r="C28" s="1139"/>
      <c r="E28" s="902" t="s">
        <v>272</v>
      </c>
      <c r="F28" s="1397" t="s">
        <v>761</v>
      </c>
    </row>
    <row r="29" spans="5:6" ht="10.5" customHeight="1">
      <c r="E29" s="901"/>
      <c r="F29" s="903"/>
    </row>
    <row r="30" spans="2:6" s="761" customFormat="1" ht="36.75" customHeight="1">
      <c r="B30" s="463" t="s">
        <v>476</v>
      </c>
      <c r="C30" s="1138"/>
      <c r="E30" s="902" t="s">
        <v>430</v>
      </c>
      <c r="F30" s="1397" t="s">
        <v>762</v>
      </c>
    </row>
    <row r="31" spans="5:6" ht="10.5" customHeight="1">
      <c r="E31" s="901"/>
      <c r="F31" s="762"/>
    </row>
    <row r="32" spans="2:6" s="761" customFormat="1" ht="36.75" customHeight="1">
      <c r="B32" s="904"/>
      <c r="C32" s="905"/>
      <c r="E32" s="902" t="s">
        <v>431</v>
      </c>
      <c r="F32" s="1397"/>
    </row>
    <row r="33" spans="2:3" s="761" customFormat="1" ht="6.75" customHeight="1">
      <c r="B33" s="562"/>
      <c r="C33" s="562"/>
    </row>
    <row r="34" spans="2:13" s="761" customFormat="1" ht="15">
      <c r="B34" s="1019" t="s">
        <v>424</v>
      </c>
      <c r="C34" s="1019"/>
      <c r="D34" s="1019"/>
      <c r="E34" s="1019"/>
      <c r="F34" s="1019"/>
      <c r="G34" s="762"/>
      <c r="H34" s="762"/>
      <c r="I34" s="762"/>
      <c r="J34" s="762"/>
      <c r="K34" s="762"/>
      <c r="L34" s="762"/>
      <c r="M34" s="762"/>
    </row>
    <row r="35" ht="10.5" customHeight="1"/>
    <row r="36" spans="2:6" s="761" customFormat="1" ht="30.75" customHeight="1">
      <c r="B36" s="462" t="s">
        <v>427</v>
      </c>
      <c r="C36" s="866"/>
      <c r="E36" s="902" t="s">
        <v>271</v>
      </c>
      <c r="F36" s="1397"/>
    </row>
    <row r="37" spans="3:6" s="761" customFormat="1" ht="6" customHeight="1">
      <c r="C37" s="868"/>
      <c r="E37" s="900"/>
      <c r="F37" s="903"/>
    </row>
    <row r="38" spans="2:6" s="761" customFormat="1" ht="25.5" customHeight="1">
      <c r="B38" s="899" t="s">
        <v>477</v>
      </c>
      <c r="C38" s="866"/>
      <c r="E38" s="902" t="s">
        <v>271</v>
      </c>
      <c r="F38" s="1397"/>
    </row>
    <row r="39" spans="3:6" s="761" customFormat="1" ht="8.25" customHeight="1">
      <c r="C39" s="868"/>
      <c r="E39" s="900"/>
      <c r="F39" s="903"/>
    </row>
    <row r="40" spans="2:6" s="761" customFormat="1" ht="33.75" customHeight="1">
      <c r="B40" s="463" t="s">
        <v>474</v>
      </c>
      <c r="C40" s="1138"/>
      <c r="D40" s="562"/>
      <c r="E40" s="902" t="s">
        <v>429</v>
      </c>
      <c r="F40" s="1397"/>
    </row>
    <row r="41" spans="3:6" s="761" customFormat="1" ht="6" customHeight="1">
      <c r="C41" s="868"/>
      <c r="E41" s="900"/>
      <c r="F41" s="903"/>
    </row>
    <row r="42" spans="2:6" s="761" customFormat="1" ht="28.5" customHeight="1">
      <c r="B42" s="463" t="s">
        <v>428</v>
      </c>
      <c r="C42" s="866"/>
      <c r="E42" s="902" t="s">
        <v>478</v>
      </c>
      <c r="F42" s="1397"/>
    </row>
    <row r="43" spans="3:6" s="761" customFormat="1" ht="7.5" customHeight="1">
      <c r="C43" s="868"/>
      <c r="E43" s="900"/>
      <c r="F43" s="903"/>
    </row>
    <row r="44" spans="2:6" s="761" customFormat="1" ht="44.25" customHeight="1">
      <c r="B44" s="463" t="s">
        <v>475</v>
      </c>
      <c r="C44" s="1139"/>
      <c r="E44" s="902" t="s">
        <v>272</v>
      </c>
      <c r="F44" s="1397"/>
    </row>
    <row r="45" spans="5:6" ht="10.5" customHeight="1">
      <c r="E45" s="901"/>
      <c r="F45" s="903"/>
    </row>
    <row r="46" spans="2:6" s="761" customFormat="1" ht="36.75" customHeight="1">
      <c r="B46" s="463" t="s">
        <v>476</v>
      </c>
      <c r="C46" s="1138"/>
      <c r="E46" s="902" t="s">
        <v>430</v>
      </c>
      <c r="F46" s="1397"/>
    </row>
    <row r="47" spans="5:6" ht="10.5" customHeight="1">
      <c r="E47" s="901"/>
      <c r="F47" s="762"/>
    </row>
    <row r="48" spans="2:6" s="761" customFormat="1" ht="30.75" customHeight="1">
      <c r="B48" s="904"/>
      <c r="C48" s="905"/>
      <c r="E48" s="902" t="s">
        <v>431</v>
      </c>
      <c r="F48" s="1397"/>
    </row>
    <row r="49" spans="2:3" s="761" customFormat="1" ht="5.25" customHeight="1">
      <c r="B49" s="562"/>
      <c r="C49" s="562"/>
    </row>
    <row r="50" spans="12:13" s="761" customFormat="1" ht="2.25" customHeight="1">
      <c r="L50" s="763"/>
      <c r="M50" s="763"/>
    </row>
    <row r="51" spans="2:13" s="761" customFormat="1" ht="15">
      <c r="B51" s="1019" t="s">
        <v>425</v>
      </c>
      <c r="C51" s="1019"/>
      <c r="D51" s="1019"/>
      <c r="E51" s="1019"/>
      <c r="F51" s="1019"/>
      <c r="G51" s="762"/>
      <c r="H51" s="762"/>
      <c r="I51" s="762"/>
      <c r="J51" s="762"/>
      <c r="K51" s="762"/>
      <c r="L51" s="762"/>
      <c r="M51" s="762"/>
    </row>
    <row r="52" ht="10.5" customHeight="1"/>
    <row r="53" spans="2:6" s="761" customFormat="1" ht="30.75" customHeight="1">
      <c r="B53" s="462" t="s">
        <v>427</v>
      </c>
      <c r="C53" s="866"/>
      <c r="E53" s="902" t="s">
        <v>271</v>
      </c>
      <c r="F53" s="1397"/>
    </row>
    <row r="54" spans="3:6" s="761" customFormat="1" ht="6" customHeight="1">
      <c r="C54" s="868"/>
      <c r="E54" s="900"/>
      <c r="F54" s="903"/>
    </row>
    <row r="55" spans="2:6" s="761" customFormat="1" ht="25.5" customHeight="1">
      <c r="B55" s="899" t="s">
        <v>477</v>
      </c>
      <c r="C55" s="866"/>
      <c r="E55" s="902" t="s">
        <v>271</v>
      </c>
      <c r="F55" s="1397"/>
    </row>
    <row r="56" spans="3:6" s="761" customFormat="1" ht="8.25" customHeight="1">
      <c r="C56" s="868"/>
      <c r="E56" s="900"/>
      <c r="F56" s="903"/>
    </row>
    <row r="57" spans="2:6" s="761" customFormat="1" ht="33.75" customHeight="1">
      <c r="B57" s="463" t="s">
        <v>474</v>
      </c>
      <c r="C57" s="1138"/>
      <c r="D57" s="562"/>
      <c r="E57" s="902" t="s">
        <v>429</v>
      </c>
      <c r="F57" s="1397"/>
    </row>
    <row r="58" spans="3:6" s="761" customFormat="1" ht="6" customHeight="1">
      <c r="C58" s="868"/>
      <c r="E58" s="900"/>
      <c r="F58" s="903"/>
    </row>
    <row r="59" spans="2:6" s="761" customFormat="1" ht="28.5" customHeight="1">
      <c r="B59" s="463" t="s">
        <v>428</v>
      </c>
      <c r="C59" s="866"/>
      <c r="E59" s="902" t="s">
        <v>478</v>
      </c>
      <c r="F59" s="1397"/>
    </row>
    <row r="60" spans="3:6" s="761" customFormat="1" ht="7.5" customHeight="1">
      <c r="C60" s="868"/>
      <c r="E60" s="900"/>
      <c r="F60" s="903"/>
    </row>
    <row r="61" spans="2:6" s="761" customFormat="1" ht="45.75" customHeight="1">
      <c r="B61" s="463" t="s">
        <v>475</v>
      </c>
      <c r="C61" s="1139"/>
      <c r="E61" s="902" t="s">
        <v>272</v>
      </c>
      <c r="F61" s="1397"/>
    </row>
    <row r="62" spans="5:6" ht="10.5" customHeight="1">
      <c r="E62" s="901"/>
      <c r="F62" s="903"/>
    </row>
    <row r="63" spans="2:6" s="761" customFormat="1" ht="36.75" customHeight="1">
      <c r="B63" s="463" t="s">
        <v>476</v>
      </c>
      <c r="C63" s="1138"/>
      <c r="E63" s="902" t="s">
        <v>430</v>
      </c>
      <c r="F63" s="1397"/>
    </row>
    <row r="64" spans="5:6" ht="10.5" customHeight="1">
      <c r="E64" s="901"/>
      <c r="F64" s="762"/>
    </row>
    <row r="65" spans="2:6" s="761" customFormat="1" ht="33.75" customHeight="1">
      <c r="B65" s="907"/>
      <c r="C65" s="906"/>
      <c r="E65" s="902" t="s">
        <v>431</v>
      </c>
      <c r="F65" s="1397"/>
    </row>
    <row r="66" spans="2:3" s="761" customFormat="1" ht="5.25" customHeight="1">
      <c r="B66" s="562"/>
      <c r="C66" s="562"/>
    </row>
    <row r="67" spans="2:13" s="761" customFormat="1" ht="15">
      <c r="B67" s="1019" t="s">
        <v>426</v>
      </c>
      <c r="C67" s="1019"/>
      <c r="D67" s="1019"/>
      <c r="E67" s="1019"/>
      <c r="F67" s="1019"/>
      <c r="G67" s="762"/>
      <c r="H67" s="762"/>
      <c r="I67" s="762"/>
      <c r="J67" s="762"/>
      <c r="K67" s="762"/>
      <c r="L67" s="762"/>
      <c r="M67" s="762"/>
    </row>
    <row r="68" ht="10.5" customHeight="1"/>
    <row r="69" spans="2:6" s="761" customFormat="1" ht="30.75" customHeight="1">
      <c r="B69" s="462" t="s">
        <v>427</v>
      </c>
      <c r="C69" s="866"/>
      <c r="E69" s="902" t="s">
        <v>271</v>
      </c>
      <c r="F69" s="1397"/>
    </row>
    <row r="70" spans="3:6" s="761" customFormat="1" ht="6" customHeight="1">
      <c r="C70" s="868"/>
      <c r="E70" s="900"/>
      <c r="F70" s="903"/>
    </row>
    <row r="71" spans="2:6" s="761" customFormat="1" ht="25.5" customHeight="1">
      <c r="B71" s="899" t="s">
        <v>477</v>
      </c>
      <c r="C71" s="866"/>
      <c r="E71" s="902" t="s">
        <v>271</v>
      </c>
      <c r="F71" s="1397"/>
    </row>
    <row r="72" spans="3:6" s="761" customFormat="1" ht="8.25" customHeight="1">
      <c r="C72" s="868"/>
      <c r="E72" s="900"/>
      <c r="F72" s="903"/>
    </row>
    <row r="73" spans="2:6" s="761" customFormat="1" ht="33.75" customHeight="1">
      <c r="B73" s="463" t="s">
        <v>474</v>
      </c>
      <c r="C73" s="1138"/>
      <c r="D73" s="562"/>
      <c r="E73" s="902" t="s">
        <v>429</v>
      </c>
      <c r="F73" s="1397"/>
    </row>
    <row r="74" spans="3:6" s="761" customFormat="1" ht="6" customHeight="1">
      <c r="C74" s="868"/>
      <c r="E74" s="900"/>
      <c r="F74" s="903"/>
    </row>
    <row r="75" spans="2:6" s="761" customFormat="1" ht="28.5" customHeight="1">
      <c r="B75" s="463" t="s">
        <v>428</v>
      </c>
      <c r="C75" s="866"/>
      <c r="E75" s="902" t="s">
        <v>478</v>
      </c>
      <c r="F75" s="1397"/>
    </row>
    <row r="76" spans="3:6" s="761" customFormat="1" ht="7.5" customHeight="1">
      <c r="C76" s="868"/>
      <c r="E76" s="900"/>
      <c r="F76" s="903"/>
    </row>
    <row r="77" spans="2:6" s="761" customFormat="1" ht="42.75" customHeight="1">
      <c r="B77" s="463" t="s">
        <v>475</v>
      </c>
      <c r="C77" s="1139"/>
      <c r="E77" s="902" t="s">
        <v>272</v>
      </c>
      <c r="F77" s="1397"/>
    </row>
    <row r="78" spans="5:6" ht="10.5" customHeight="1">
      <c r="E78" s="901"/>
      <c r="F78" s="903"/>
    </row>
    <row r="79" spans="2:6" s="761" customFormat="1" ht="36.75" customHeight="1">
      <c r="B79" s="463" t="s">
        <v>476</v>
      </c>
      <c r="C79" s="1138"/>
      <c r="E79" s="902" t="s">
        <v>430</v>
      </c>
      <c r="F79" s="1397"/>
    </row>
    <row r="80" spans="5:6" ht="6" customHeight="1">
      <c r="E80" s="901"/>
      <c r="F80" s="762"/>
    </row>
    <row r="81" spans="2:6" s="761" customFormat="1" ht="26.25" customHeight="1">
      <c r="B81" s="904"/>
      <c r="C81" s="905"/>
      <c r="E81" s="902" t="s">
        <v>431</v>
      </c>
      <c r="F81" s="1397"/>
    </row>
    <row r="82" spans="2:3" s="761" customFormat="1" ht="12" customHeight="1">
      <c r="B82" s="562"/>
      <c r="C82" s="562"/>
    </row>
  </sheetData>
  <sheetProtection password="92D1" sheet="1" formatCells="0" formatColumns="0"/>
  <mergeCells count="3">
    <mergeCell ref="A1:D1"/>
    <mergeCell ref="A3:E3"/>
    <mergeCell ref="E16:F16"/>
  </mergeCells>
  <conditionalFormatting sqref="E16">
    <cfRule type="cellIs" priority="1" dxfId="2" operator="equal">
      <formula>""</formula>
    </cfRule>
  </conditionalFormatting>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45" r:id="rId1"/>
  <headerFooter>
    <oddFooter>&amp;L&amp;F&amp;C&amp;A&amp;R&amp;P of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B1:Z58"/>
  <sheetViews>
    <sheetView showGridLines="0" tabSelected="1" view="pageBreakPreview" zoomScale="60" zoomScaleNormal="70" zoomScalePageLayoutView="55" workbookViewId="0" topLeftCell="A1">
      <selection activeCell="W41" sqref="W41"/>
    </sheetView>
  </sheetViews>
  <sheetFormatPr defaultColWidth="9.140625" defaultRowHeight="12.75"/>
  <cols>
    <col min="1" max="1" width="2.00390625" style="72" customWidth="1"/>
    <col min="2" max="2" width="62.00390625" style="72" customWidth="1"/>
    <col min="3" max="3" width="17.57421875" style="72" hidden="1" customWidth="1"/>
    <col min="4" max="4" width="19.57421875" style="72" customWidth="1"/>
    <col min="5" max="5" width="2.28125" style="72" customWidth="1"/>
    <col min="6" max="6" width="15.421875" style="72" customWidth="1"/>
    <col min="7" max="7" width="21.7109375" style="72" customWidth="1"/>
    <col min="8" max="8" width="2.421875" style="72" customWidth="1"/>
    <col min="9" max="9" width="16.28125" style="72" customWidth="1"/>
    <col min="10" max="10" width="24.7109375" style="72" bestFit="1" customWidth="1"/>
    <col min="11" max="11" width="2.57421875" style="72" customWidth="1"/>
    <col min="12" max="12" width="19.7109375" style="72" customWidth="1"/>
    <col min="13" max="13" width="19.421875" style="72" customWidth="1"/>
    <col min="14" max="14" width="17.57421875" style="454" customWidth="1"/>
    <col min="15" max="15" width="26.28125" style="72" hidden="1" customWidth="1"/>
    <col min="16" max="16" width="68.28125" style="72" customWidth="1"/>
    <col min="17" max="17" width="4.140625" style="69" customWidth="1"/>
    <col min="18" max="26" width="9.140625" style="69" customWidth="1"/>
    <col min="27" max="16384" width="9.140625" style="72" customWidth="1"/>
  </cols>
  <sheetData>
    <row r="1" spans="2:26" ht="25.5" customHeight="1">
      <c r="B1" s="1940" t="s">
        <v>61</v>
      </c>
      <c r="C1" s="1940"/>
      <c r="D1" s="1940"/>
      <c r="E1" s="1940"/>
      <c r="F1" s="1940"/>
      <c r="G1" s="1940"/>
      <c r="H1" s="1940"/>
      <c r="I1" s="1940"/>
      <c r="J1" s="1940"/>
      <c r="K1" s="1940"/>
      <c r="L1" s="1940"/>
      <c r="M1" s="1940"/>
      <c r="N1" s="1940"/>
      <c r="O1" s="1940"/>
      <c r="P1" s="1940"/>
      <c r="Q1" s="1088"/>
      <c r="R1" s="1088"/>
      <c r="S1" s="1088"/>
      <c r="T1" s="1088"/>
      <c r="U1" s="1088"/>
      <c r="V1" s="1088"/>
      <c r="W1" s="1088"/>
      <c r="X1" s="1088"/>
      <c r="Y1" s="1088"/>
      <c r="Z1" s="1088"/>
    </row>
    <row r="2" spans="2:24" ht="14.25" customHeight="1" thickBot="1">
      <c r="B2" s="69"/>
      <c r="C2" s="69"/>
      <c r="D2" s="69"/>
      <c r="E2" s="69"/>
      <c r="F2" s="69"/>
      <c r="G2" s="69"/>
      <c r="H2" s="69"/>
      <c r="I2" s="78"/>
      <c r="J2" s="83"/>
      <c r="K2" s="69"/>
      <c r="L2" s="69"/>
      <c r="M2" s="69"/>
      <c r="N2" s="69"/>
      <c r="R2" s="1038"/>
      <c r="S2" s="1038"/>
      <c r="T2" s="1038"/>
      <c r="U2" s="1038"/>
      <c r="V2" s="1038"/>
      <c r="W2" s="1038"/>
      <c r="X2" s="1038"/>
    </row>
    <row r="3" spans="2:26" s="754" customFormat="1" ht="26.25" customHeight="1" thickBot="1">
      <c r="B3" s="1337" t="s">
        <v>117</v>
      </c>
      <c r="C3" s="1338"/>
      <c r="D3" s="1338"/>
      <c r="E3" s="1338"/>
      <c r="F3" s="1338"/>
      <c r="G3" s="1338"/>
      <c r="H3" s="1338"/>
      <c r="I3" s="1338"/>
      <c r="J3" s="1338"/>
      <c r="K3" s="1338"/>
      <c r="L3" s="1338"/>
      <c r="M3" s="1338"/>
      <c r="N3" s="1338"/>
      <c r="O3" s="1338"/>
      <c r="P3" s="1398"/>
      <c r="Q3" s="753"/>
      <c r="R3" s="753"/>
      <c r="S3" s="753"/>
      <c r="T3" s="753"/>
      <c r="U3" s="753"/>
      <c r="V3" s="753"/>
      <c r="W3" s="753"/>
      <c r="X3" s="753"/>
      <c r="Y3" s="753"/>
      <c r="Z3" s="753"/>
    </row>
    <row r="5" spans="2:16" ht="22.5" customHeight="1">
      <c r="B5" s="72" t="s">
        <v>118</v>
      </c>
      <c r="J5" s="891"/>
      <c r="L5" s="189"/>
      <c r="M5" s="31"/>
      <c r="N5" s="1087"/>
      <c r="O5" s="31"/>
      <c r="P5" s="31"/>
    </row>
    <row r="6" ht="13.5" thickBot="1"/>
    <row r="7" spans="2:15" ht="15.75" thickBot="1">
      <c r="B7" s="1547" t="s">
        <v>70</v>
      </c>
      <c r="C7" s="1600"/>
      <c r="D7" s="1600"/>
      <c r="E7" s="1600"/>
      <c r="F7" s="1548"/>
      <c r="G7" s="1602" t="str">
        <f>'PR_Programmatic Progress_1A'!C7</f>
        <v>MNT-910-G03-H</v>
      </c>
      <c r="H7" s="1603"/>
      <c r="I7" s="1603"/>
      <c r="J7" s="1603"/>
      <c r="K7" s="1603"/>
      <c r="L7" s="1604"/>
      <c r="O7" s="454"/>
    </row>
    <row r="8" spans="2:15" ht="15">
      <c r="B8" s="493" t="s">
        <v>274</v>
      </c>
      <c r="C8" s="513"/>
      <c r="D8" s="513"/>
      <c r="E8" s="513"/>
      <c r="F8" s="513"/>
      <c r="G8" s="53" t="s">
        <v>280</v>
      </c>
      <c r="H8" s="1941" t="str">
        <f>'PR_Programmatic Progress_1A'!D12</f>
        <v>Semester</v>
      </c>
      <c r="I8" s="1942"/>
      <c r="J8" s="1945" t="s">
        <v>281</v>
      </c>
      <c r="K8" s="1946"/>
      <c r="L8" s="385">
        <f>'PR_Programmatic Progress_1A'!F12</f>
        <v>5</v>
      </c>
      <c r="O8" s="454"/>
    </row>
    <row r="9" spans="2:15" ht="15">
      <c r="B9" s="514" t="s">
        <v>275</v>
      </c>
      <c r="C9" s="40"/>
      <c r="D9" s="40"/>
      <c r="E9" s="40"/>
      <c r="F9" s="40"/>
      <c r="G9" s="54" t="s">
        <v>243</v>
      </c>
      <c r="H9" s="1943">
        <f>'PR_Programmatic Progress_1A'!D13</f>
        <v>41091</v>
      </c>
      <c r="I9" s="1944"/>
      <c r="J9" s="1945" t="s">
        <v>261</v>
      </c>
      <c r="K9" s="1947"/>
      <c r="L9" s="386">
        <f>'PR_Programmatic Progress_1A'!F13</f>
        <v>41274</v>
      </c>
      <c r="O9" s="454"/>
    </row>
    <row r="10" spans="2:12" ht="15.75" thickBot="1">
      <c r="B10" s="55" t="s">
        <v>276</v>
      </c>
      <c r="C10" s="167"/>
      <c r="D10" s="167"/>
      <c r="E10" s="167"/>
      <c r="F10" s="41"/>
      <c r="G10" s="1937">
        <f>'PR_Programmatic Progress_1A'!C14</f>
        <v>5</v>
      </c>
      <c r="H10" s="1938"/>
      <c r="I10" s="1938"/>
      <c r="J10" s="1938"/>
      <c r="K10" s="1938"/>
      <c r="L10" s="1939"/>
    </row>
    <row r="11" spans="2:13" s="73" customFormat="1" ht="15" customHeight="1" thickBot="1">
      <c r="B11" s="1399" t="s">
        <v>242</v>
      </c>
      <c r="C11" s="1400"/>
      <c r="D11" s="1401"/>
      <c r="E11" s="1934" t="str">
        <f>IF('PR_Programmatic Progress_1A'!C10="Select","",'PR_Programmatic Progress_1A'!C10)</f>
        <v>EUR</v>
      </c>
      <c r="F11" s="1935"/>
      <c r="G11" s="1935"/>
      <c r="H11" s="1935"/>
      <c r="I11" s="1935"/>
      <c r="J11" s="1935"/>
      <c r="K11" s="1935"/>
      <c r="L11" s="1936"/>
      <c r="M11" s="4"/>
    </row>
    <row r="12" ht="12.75">
      <c r="N12" s="567"/>
    </row>
    <row r="14" spans="2:26" s="573" customFormat="1" ht="105">
      <c r="B14" s="1402" t="s">
        <v>29</v>
      </c>
      <c r="C14" s="1403" t="s">
        <v>30</v>
      </c>
      <c r="D14" s="1404" t="s">
        <v>31</v>
      </c>
      <c r="E14" s="1405"/>
      <c r="F14" s="1389" t="s">
        <v>415</v>
      </c>
      <c r="G14" s="1404" t="s">
        <v>32</v>
      </c>
      <c r="H14" s="1406"/>
      <c r="I14" s="1389" t="s">
        <v>628</v>
      </c>
      <c r="J14" s="1404" t="s">
        <v>629</v>
      </c>
      <c r="K14" s="1405"/>
      <c r="L14" s="1389" t="s">
        <v>637</v>
      </c>
      <c r="M14" s="1404" t="s">
        <v>630</v>
      </c>
      <c r="N14" s="1404" t="s">
        <v>0</v>
      </c>
      <c r="O14" s="1407" t="s">
        <v>36</v>
      </c>
      <c r="P14" s="1389" t="s">
        <v>611</v>
      </c>
      <c r="Q14" s="1089"/>
      <c r="R14" s="1089"/>
      <c r="S14" s="1089"/>
      <c r="T14" s="1089"/>
      <c r="U14" s="1089"/>
      <c r="V14" s="1089"/>
      <c r="W14" s="1089"/>
      <c r="X14" s="1089"/>
      <c r="Y14" s="1089"/>
      <c r="Z14" s="1089"/>
    </row>
    <row r="15" spans="2:16" ht="297.75" customHeight="1">
      <c r="B15" s="875" t="s">
        <v>662</v>
      </c>
      <c r="C15" s="1158">
        <v>0</v>
      </c>
      <c r="D15" s="880">
        <v>41263</v>
      </c>
      <c r="E15" s="818"/>
      <c r="F15" s="1500">
        <v>13995</v>
      </c>
      <c r="G15" s="1500">
        <v>793</v>
      </c>
      <c r="H15" s="1501"/>
      <c r="I15" s="1514">
        <v>391850</v>
      </c>
      <c r="J15" s="1500">
        <v>380280</v>
      </c>
      <c r="K15" s="1502"/>
      <c r="L15" s="1500">
        <v>375844.43</v>
      </c>
      <c r="M15" s="1500">
        <v>5201</v>
      </c>
      <c r="N15" s="1503">
        <f>SUM(I15-L15)</f>
        <v>16005.570000000007</v>
      </c>
      <c r="O15" s="877" t="s">
        <v>17</v>
      </c>
      <c r="P15" s="1408" t="s">
        <v>842</v>
      </c>
    </row>
    <row r="16" spans="2:16" ht="42" customHeight="1">
      <c r="B16" s="875" t="s">
        <v>677</v>
      </c>
      <c r="C16" s="1159">
        <v>0</v>
      </c>
      <c r="D16" s="880">
        <v>41032</v>
      </c>
      <c r="E16" s="819"/>
      <c r="F16" s="1500">
        <v>9720</v>
      </c>
      <c r="G16" s="1500">
        <v>0</v>
      </c>
      <c r="H16" s="1504"/>
      <c r="I16" s="1514">
        <v>51600</v>
      </c>
      <c r="J16" s="1500">
        <v>51600</v>
      </c>
      <c r="K16" s="1505"/>
      <c r="L16" s="1500">
        <v>48343.63</v>
      </c>
      <c r="M16" s="1500">
        <v>3256.89</v>
      </c>
      <c r="N16" s="1503">
        <f aca="true" t="shared" si="0" ref="N16:N34">SUM(I16-L16)</f>
        <v>3256.3700000000026</v>
      </c>
      <c r="O16" s="878">
        <v>0</v>
      </c>
      <c r="P16" s="1408" t="s">
        <v>843</v>
      </c>
    </row>
    <row r="17" spans="2:16" ht="42" customHeight="1">
      <c r="B17" s="875" t="s">
        <v>665</v>
      </c>
      <c r="C17" s="1159">
        <v>0</v>
      </c>
      <c r="D17" s="880">
        <v>41213</v>
      </c>
      <c r="E17" s="819"/>
      <c r="F17" s="1500">
        <v>0</v>
      </c>
      <c r="G17" s="1500">
        <v>1100</v>
      </c>
      <c r="H17" s="1504"/>
      <c r="I17" s="1514">
        <v>50000</v>
      </c>
      <c r="J17" s="1500">
        <v>48411.31</v>
      </c>
      <c r="K17" s="1505"/>
      <c r="L17" s="1500">
        <v>48411.31</v>
      </c>
      <c r="M17" s="1500">
        <v>0</v>
      </c>
      <c r="N17" s="1503">
        <f t="shared" si="0"/>
        <v>1588.6900000000023</v>
      </c>
      <c r="O17" s="878">
        <v>0</v>
      </c>
      <c r="P17" s="1408" t="s">
        <v>770</v>
      </c>
    </row>
    <row r="18" spans="2:16" ht="107.25" customHeight="1">
      <c r="B18" s="875" t="s">
        <v>678</v>
      </c>
      <c r="C18" s="1159">
        <v>0</v>
      </c>
      <c r="D18" s="880">
        <v>41263</v>
      </c>
      <c r="E18" s="819"/>
      <c r="F18" s="1500">
        <v>2400</v>
      </c>
      <c r="G18" s="1500">
        <v>1200</v>
      </c>
      <c r="H18" s="1504"/>
      <c r="I18" s="1514">
        <v>62820</v>
      </c>
      <c r="J18" s="1500">
        <v>63667.92</v>
      </c>
      <c r="K18" s="1505"/>
      <c r="L18" s="1500">
        <v>63667.92</v>
      </c>
      <c r="M18" s="1500">
        <v>0</v>
      </c>
      <c r="N18" s="1503">
        <f t="shared" si="0"/>
        <v>-847.9199999999983</v>
      </c>
      <c r="O18" s="878">
        <v>0</v>
      </c>
      <c r="P18" s="1408" t="s">
        <v>771</v>
      </c>
    </row>
    <row r="19" spans="2:16" ht="42" customHeight="1">
      <c r="B19" s="875" t="s">
        <v>679</v>
      </c>
      <c r="C19" s="1159">
        <v>0</v>
      </c>
      <c r="D19" s="880" t="s">
        <v>772</v>
      </c>
      <c r="E19" s="819"/>
      <c r="F19" s="1500">
        <v>5400</v>
      </c>
      <c r="G19" s="1500">
        <v>5760</v>
      </c>
      <c r="H19" s="1504"/>
      <c r="I19" s="1514">
        <v>30000</v>
      </c>
      <c r="J19" s="1500">
        <v>27783.93</v>
      </c>
      <c r="K19" s="1505"/>
      <c r="L19" s="1500">
        <v>27423.93</v>
      </c>
      <c r="M19" s="1500">
        <v>360</v>
      </c>
      <c r="N19" s="1503">
        <f t="shared" si="0"/>
        <v>2576.0699999999997</v>
      </c>
      <c r="O19" s="878">
        <v>0</v>
      </c>
      <c r="P19" s="1408"/>
    </row>
    <row r="20" spans="2:16" ht="163.5" customHeight="1">
      <c r="B20" s="875" t="s">
        <v>680</v>
      </c>
      <c r="C20" s="1159">
        <v>0</v>
      </c>
      <c r="D20" s="880">
        <v>41193</v>
      </c>
      <c r="E20" s="819"/>
      <c r="F20" s="1500">
        <v>0</v>
      </c>
      <c r="G20" s="1500"/>
      <c r="H20" s="1504"/>
      <c r="I20" s="1514">
        <v>15000</v>
      </c>
      <c r="J20" s="1500">
        <v>15899.73</v>
      </c>
      <c r="K20" s="1505"/>
      <c r="L20" s="1500">
        <v>15899.73</v>
      </c>
      <c r="M20" s="1506"/>
      <c r="N20" s="1503">
        <f t="shared" si="0"/>
        <v>-899.7299999999996</v>
      </c>
      <c r="O20" s="878">
        <v>0</v>
      </c>
      <c r="P20" s="1408" t="s">
        <v>840</v>
      </c>
    </row>
    <row r="21" spans="2:16" ht="42" customHeight="1">
      <c r="B21" s="875" t="s">
        <v>666</v>
      </c>
      <c r="C21" s="1159">
        <v>0</v>
      </c>
      <c r="D21" s="880">
        <v>41234</v>
      </c>
      <c r="E21" s="819"/>
      <c r="F21" s="1500">
        <v>49740</v>
      </c>
      <c r="G21" s="1500">
        <v>49740</v>
      </c>
      <c r="H21" s="1504"/>
      <c r="I21" s="1514">
        <v>366636</v>
      </c>
      <c r="J21" s="1500">
        <v>349549.66</v>
      </c>
      <c r="K21" s="1505"/>
      <c r="L21" s="1500">
        <v>349549.66</v>
      </c>
      <c r="M21" s="1500">
        <v>0</v>
      </c>
      <c r="N21" s="1503">
        <f t="shared" si="0"/>
        <v>17086.340000000026</v>
      </c>
      <c r="O21" s="878">
        <v>0</v>
      </c>
      <c r="P21" s="1408" t="s">
        <v>773</v>
      </c>
    </row>
    <row r="22" spans="2:16" ht="409.5" customHeight="1">
      <c r="B22" s="875" t="s">
        <v>667</v>
      </c>
      <c r="C22" s="1159">
        <v>0</v>
      </c>
      <c r="D22" s="880">
        <v>41235</v>
      </c>
      <c r="E22" s="819"/>
      <c r="F22" s="1500">
        <v>66605</v>
      </c>
      <c r="G22" s="1500">
        <v>66605</v>
      </c>
      <c r="H22" s="1504"/>
      <c r="I22" s="1514">
        <v>450000</v>
      </c>
      <c r="J22" s="1500">
        <v>456396.4</v>
      </c>
      <c r="K22" s="1505"/>
      <c r="L22" s="1500">
        <v>456320.4</v>
      </c>
      <c r="M22" s="1500">
        <v>76</v>
      </c>
      <c r="N22" s="1503">
        <f t="shared" si="0"/>
        <v>-6320.400000000023</v>
      </c>
      <c r="O22" s="878">
        <v>0</v>
      </c>
      <c r="P22" s="1408" t="s">
        <v>774</v>
      </c>
    </row>
    <row r="23" spans="2:16" ht="42" customHeight="1">
      <c r="B23" s="875" t="s">
        <v>670</v>
      </c>
      <c r="C23" s="1159">
        <v>0</v>
      </c>
      <c r="D23" s="880">
        <v>41246</v>
      </c>
      <c r="E23" s="819"/>
      <c r="F23" s="1500">
        <v>6120</v>
      </c>
      <c r="G23" s="1500">
        <v>6120</v>
      </c>
      <c r="H23" s="1504"/>
      <c r="I23" s="1514">
        <v>40000</v>
      </c>
      <c r="J23" s="1500">
        <v>39681.08</v>
      </c>
      <c r="K23" s="1505"/>
      <c r="L23" s="1500">
        <v>39681.08</v>
      </c>
      <c r="M23" s="1500"/>
      <c r="N23" s="1503">
        <f t="shared" si="0"/>
        <v>318.91999999999825</v>
      </c>
      <c r="O23" s="878">
        <v>0</v>
      </c>
      <c r="P23" s="1408"/>
    </row>
    <row r="24" spans="2:16" ht="42" customHeight="1">
      <c r="B24" s="875" t="s">
        <v>668</v>
      </c>
      <c r="C24" s="1159">
        <v>0</v>
      </c>
      <c r="D24" s="880"/>
      <c r="E24" s="820"/>
      <c r="F24" s="1500">
        <v>0</v>
      </c>
      <c r="G24" s="1500">
        <v>0</v>
      </c>
      <c r="H24" s="1507">
        <v>0</v>
      </c>
      <c r="I24" s="1514">
        <v>73765</v>
      </c>
      <c r="J24" s="1500">
        <v>73519.35</v>
      </c>
      <c r="K24" s="1508"/>
      <c r="L24" s="1500">
        <v>73519.35</v>
      </c>
      <c r="M24" s="1500">
        <v>0</v>
      </c>
      <c r="N24" s="1503">
        <f t="shared" si="0"/>
        <v>245.64999999999418</v>
      </c>
      <c r="O24" s="878">
        <v>0</v>
      </c>
      <c r="P24" s="1408"/>
    </row>
    <row r="25" spans="2:16" ht="42" customHeight="1">
      <c r="B25" s="875" t="s">
        <v>669</v>
      </c>
      <c r="C25" s="1159">
        <v>0</v>
      </c>
      <c r="D25" s="880">
        <v>41108</v>
      </c>
      <c r="E25" s="820"/>
      <c r="F25" s="1500">
        <v>5580</v>
      </c>
      <c r="G25" s="1500">
        <v>14166</v>
      </c>
      <c r="H25" s="1507"/>
      <c r="I25" s="1514">
        <v>30000</v>
      </c>
      <c r="J25" s="1500">
        <v>33044.74</v>
      </c>
      <c r="K25" s="1508"/>
      <c r="L25" s="1500">
        <v>33044.74</v>
      </c>
      <c r="M25" s="1500">
        <v>0</v>
      </c>
      <c r="N25" s="1503">
        <f t="shared" si="0"/>
        <v>-3044.739999999998</v>
      </c>
      <c r="O25" s="878">
        <v>0</v>
      </c>
      <c r="P25" s="1408" t="s">
        <v>775</v>
      </c>
    </row>
    <row r="26" spans="2:16" ht="42" customHeight="1">
      <c r="B26" s="875" t="s">
        <v>681</v>
      </c>
      <c r="C26" s="1159">
        <v>0</v>
      </c>
      <c r="D26" s="880" t="s">
        <v>772</v>
      </c>
      <c r="E26" s="820"/>
      <c r="F26" s="1500">
        <v>8625</v>
      </c>
      <c r="G26" s="1500">
        <v>6884</v>
      </c>
      <c r="H26" s="1507"/>
      <c r="I26" s="1514">
        <v>20000</v>
      </c>
      <c r="J26" s="1500">
        <v>20135.5</v>
      </c>
      <c r="K26" s="1508"/>
      <c r="L26" s="1500">
        <v>20079.5</v>
      </c>
      <c r="M26" s="1500">
        <v>56</v>
      </c>
      <c r="N26" s="1503">
        <f t="shared" si="0"/>
        <v>-79.5</v>
      </c>
      <c r="O26" s="878">
        <v>0</v>
      </c>
      <c r="P26" s="1408" t="s">
        <v>841</v>
      </c>
    </row>
    <row r="27" spans="2:16" ht="42" customHeight="1">
      <c r="B27" s="875" t="s">
        <v>682</v>
      </c>
      <c r="C27" s="1159">
        <v>0</v>
      </c>
      <c r="D27" s="880"/>
      <c r="E27" s="820"/>
      <c r="F27" s="1500">
        <v>0</v>
      </c>
      <c r="G27" s="1500">
        <v>0</v>
      </c>
      <c r="H27" s="1507"/>
      <c r="I27" s="1514">
        <v>2935</v>
      </c>
      <c r="J27" s="1500">
        <v>2935</v>
      </c>
      <c r="K27" s="1508"/>
      <c r="L27" s="1500">
        <v>2935</v>
      </c>
      <c r="M27" s="1500"/>
      <c r="N27" s="1503">
        <f t="shared" si="0"/>
        <v>0</v>
      </c>
      <c r="O27" s="878">
        <v>0</v>
      </c>
      <c r="P27" s="1408"/>
    </row>
    <row r="28" spans="2:16" ht="42" customHeight="1">
      <c r="B28" s="875" t="s">
        <v>676</v>
      </c>
      <c r="C28" s="1159">
        <v>0</v>
      </c>
      <c r="D28" s="880"/>
      <c r="E28" s="820"/>
      <c r="F28" s="1500">
        <v>0</v>
      </c>
      <c r="G28" s="1500">
        <v>0</v>
      </c>
      <c r="H28" s="1507"/>
      <c r="I28" s="1514">
        <v>2560</v>
      </c>
      <c r="J28" s="1500">
        <v>2560</v>
      </c>
      <c r="K28" s="1508"/>
      <c r="L28" s="1500">
        <v>2560</v>
      </c>
      <c r="M28" s="1500"/>
      <c r="N28" s="1503">
        <f t="shared" si="0"/>
        <v>0</v>
      </c>
      <c r="O28" s="878">
        <v>0</v>
      </c>
      <c r="P28" s="1408"/>
    </row>
    <row r="29" spans="2:16" ht="42" customHeight="1">
      <c r="B29" s="875" t="s">
        <v>683</v>
      </c>
      <c r="C29" s="1159">
        <v>0</v>
      </c>
      <c r="D29" s="880"/>
      <c r="E29" s="820"/>
      <c r="F29" s="1500">
        <v>0</v>
      </c>
      <c r="G29" s="1500">
        <v>0</v>
      </c>
      <c r="H29" s="1507"/>
      <c r="I29" s="1514">
        <v>6879</v>
      </c>
      <c r="J29" s="1500">
        <v>6879.48</v>
      </c>
      <c r="K29" s="1508"/>
      <c r="L29" s="1500">
        <v>6879</v>
      </c>
      <c r="M29" s="1500"/>
      <c r="N29" s="1503">
        <f t="shared" si="0"/>
        <v>0</v>
      </c>
      <c r="O29" s="878">
        <v>0</v>
      </c>
      <c r="P29" s="1408"/>
    </row>
    <row r="30" spans="2:16" ht="42" customHeight="1">
      <c r="B30" s="875"/>
      <c r="C30" s="1159">
        <v>0</v>
      </c>
      <c r="D30" s="880"/>
      <c r="E30" s="820"/>
      <c r="F30" s="1500">
        <v>0</v>
      </c>
      <c r="G30" s="1500">
        <v>0</v>
      </c>
      <c r="H30" s="1507"/>
      <c r="I30" s="1500">
        <v>0</v>
      </c>
      <c r="J30" s="1500">
        <v>0</v>
      </c>
      <c r="K30" s="1508"/>
      <c r="L30" s="1500">
        <v>0</v>
      </c>
      <c r="M30" s="1509"/>
      <c r="N30" s="1503">
        <f t="shared" si="0"/>
        <v>0</v>
      </c>
      <c r="O30" s="878">
        <v>0</v>
      </c>
      <c r="P30" s="1408"/>
    </row>
    <row r="31" spans="2:16" ht="42" customHeight="1">
      <c r="B31" s="875"/>
      <c r="C31" s="1159">
        <v>0</v>
      </c>
      <c r="D31" s="880"/>
      <c r="E31" s="820"/>
      <c r="F31" s="1500">
        <v>0</v>
      </c>
      <c r="G31" s="1500">
        <v>0</v>
      </c>
      <c r="H31" s="1507"/>
      <c r="I31" s="1500">
        <v>0</v>
      </c>
      <c r="J31" s="1500">
        <v>0</v>
      </c>
      <c r="K31" s="1508"/>
      <c r="L31" s="1500">
        <v>0</v>
      </c>
      <c r="M31" s="1509"/>
      <c r="N31" s="1503">
        <f t="shared" si="0"/>
        <v>0</v>
      </c>
      <c r="O31" s="878">
        <v>0</v>
      </c>
      <c r="P31" s="1408"/>
    </row>
    <row r="32" spans="2:16" ht="42" customHeight="1">
      <c r="B32" s="875"/>
      <c r="C32" s="1159">
        <v>0</v>
      </c>
      <c r="D32" s="880"/>
      <c r="E32" s="820"/>
      <c r="F32" s="1500">
        <v>0</v>
      </c>
      <c r="G32" s="1500">
        <v>0</v>
      </c>
      <c r="H32" s="1507"/>
      <c r="I32" s="1500">
        <v>0</v>
      </c>
      <c r="J32" s="1500">
        <v>0</v>
      </c>
      <c r="K32" s="1508"/>
      <c r="L32" s="1500">
        <v>0</v>
      </c>
      <c r="M32" s="1509"/>
      <c r="N32" s="1503">
        <f t="shared" si="0"/>
        <v>0</v>
      </c>
      <c r="O32" s="878">
        <v>0</v>
      </c>
      <c r="P32" s="1408"/>
    </row>
    <row r="33" spans="2:16" ht="42" customHeight="1">
      <c r="B33" s="875"/>
      <c r="C33" s="1159">
        <v>0</v>
      </c>
      <c r="D33" s="880"/>
      <c r="E33" s="820"/>
      <c r="F33" s="1500">
        <v>0</v>
      </c>
      <c r="G33" s="1500">
        <v>0</v>
      </c>
      <c r="H33" s="1507"/>
      <c r="I33" s="1500">
        <v>0</v>
      </c>
      <c r="J33" s="1500">
        <v>0</v>
      </c>
      <c r="K33" s="1508"/>
      <c r="L33" s="1500">
        <v>0</v>
      </c>
      <c r="M33" s="1509"/>
      <c r="N33" s="1503">
        <f t="shared" si="0"/>
        <v>0</v>
      </c>
      <c r="O33" s="878">
        <v>0</v>
      </c>
      <c r="P33" s="1408"/>
    </row>
    <row r="34" spans="2:16" ht="42.75" customHeight="1">
      <c r="B34" s="875"/>
      <c r="C34" s="1159">
        <v>0</v>
      </c>
      <c r="D34" s="880"/>
      <c r="E34" s="819"/>
      <c r="F34" s="1500">
        <v>0</v>
      </c>
      <c r="G34" s="1500">
        <v>0</v>
      </c>
      <c r="H34" s="1504"/>
      <c r="I34" s="1500">
        <v>0</v>
      </c>
      <c r="J34" s="1500">
        <v>0</v>
      </c>
      <c r="K34" s="1505"/>
      <c r="L34" s="1500">
        <v>0</v>
      </c>
      <c r="M34" s="1509"/>
      <c r="N34" s="1503">
        <f t="shared" si="0"/>
        <v>0</v>
      </c>
      <c r="O34" s="878">
        <v>0</v>
      </c>
      <c r="P34" s="1408"/>
    </row>
    <row r="35" spans="2:16" ht="14.25">
      <c r="B35" s="88"/>
      <c r="C35" s="821"/>
      <c r="D35" s="88" t="s">
        <v>468</v>
      </c>
      <c r="E35" s="92"/>
      <c r="F35" s="1510"/>
      <c r="G35" s="1510"/>
      <c r="H35" s="1511"/>
      <c r="I35" s="1510"/>
      <c r="J35" s="1510"/>
      <c r="K35" s="1512"/>
      <c r="L35" s="1510"/>
      <c r="M35" s="1510" t="s">
        <v>468</v>
      </c>
      <c r="N35" s="1510"/>
      <c r="O35" s="822"/>
      <c r="P35" s="88"/>
    </row>
    <row r="36" spans="2:16" ht="22.5" customHeight="1">
      <c r="B36" s="88" t="s">
        <v>37</v>
      </c>
      <c r="C36" s="821"/>
      <c r="D36" s="88"/>
      <c r="E36" s="92"/>
      <c r="F36" s="1513">
        <f>SUM(F15:F34)</f>
        <v>168185</v>
      </c>
      <c r="G36" s="1513">
        <f>SUM(G15:G34)</f>
        <v>152368</v>
      </c>
      <c r="H36" s="1511"/>
      <c r="I36" s="1513">
        <f>SUM(I15:I34)</f>
        <v>1594045</v>
      </c>
      <c r="J36" s="1513">
        <f>SUM(J15:J34)</f>
        <v>1572344.1000000003</v>
      </c>
      <c r="K36" s="1512"/>
      <c r="L36" s="1513">
        <f>SUM(L15:L34)</f>
        <v>1564159.6800000004</v>
      </c>
      <c r="M36" s="1504">
        <f>SUM(M15:M34)</f>
        <v>8949.89</v>
      </c>
      <c r="N36" s="1513">
        <f>SUM(N15:N34)</f>
        <v>29885.320000000014</v>
      </c>
      <c r="O36" s="822"/>
      <c r="P36" s="576"/>
    </row>
    <row r="37" spans="2:16" ht="14.25">
      <c r="B37" s="75"/>
      <c r="C37" s="75"/>
      <c r="D37" s="75"/>
      <c r="E37" s="75"/>
      <c r="F37" s="75"/>
      <c r="G37" s="75"/>
      <c r="H37" s="75"/>
      <c r="I37" s="75"/>
      <c r="J37" s="75"/>
      <c r="K37" s="75"/>
      <c r="L37" s="75"/>
      <c r="M37" s="75"/>
      <c r="N37" s="577"/>
      <c r="O37" s="75"/>
      <c r="P37" s="75"/>
    </row>
    <row r="38" spans="2:16" ht="14.25">
      <c r="B38" s="75" t="s">
        <v>457</v>
      </c>
      <c r="C38" s="75"/>
      <c r="D38" s="75"/>
      <c r="E38" s="75"/>
      <c r="F38" s="75"/>
      <c r="G38" s="75"/>
      <c r="H38" s="75"/>
      <c r="I38" s="75"/>
      <c r="J38" s="75"/>
      <c r="K38" s="75"/>
      <c r="L38" s="75"/>
      <c r="M38" s="75"/>
      <c r="N38" s="577"/>
      <c r="O38" s="75"/>
      <c r="P38" s="75"/>
    </row>
    <row r="39" spans="2:16" ht="14.25">
      <c r="B39" s="75" t="s">
        <v>458</v>
      </c>
      <c r="C39" s="75"/>
      <c r="D39" s="75"/>
      <c r="E39" s="75"/>
      <c r="F39" s="75"/>
      <c r="G39" s="75"/>
      <c r="H39" s="75"/>
      <c r="I39" s="75"/>
      <c r="J39" s="75"/>
      <c r="K39" s="75"/>
      <c r="L39" s="75"/>
      <c r="M39" s="75"/>
      <c r="N39" s="577"/>
      <c r="O39" s="75"/>
      <c r="P39" s="75"/>
    </row>
    <row r="40" spans="3:16" ht="14.25">
      <c r="C40" s="75"/>
      <c r="D40" s="75"/>
      <c r="E40" s="75"/>
      <c r="F40" s="75"/>
      <c r="G40" s="75"/>
      <c r="H40" s="75"/>
      <c r="I40" s="75"/>
      <c r="J40" s="75"/>
      <c r="K40" s="75"/>
      <c r="L40" s="75"/>
      <c r="M40" s="75"/>
      <c r="N40" s="577"/>
      <c r="O40" s="75"/>
      <c r="P40" s="75"/>
    </row>
    <row r="44" spans="10:12" ht="12.75">
      <c r="J44" s="2483"/>
      <c r="L44" s="2484"/>
    </row>
    <row r="47" ht="12.75">
      <c r="J47" s="1506"/>
    </row>
    <row r="48" ht="12.75">
      <c r="J48" s="1506"/>
    </row>
    <row r="58" ht="12.75">
      <c r="I58" s="1506"/>
    </row>
  </sheetData>
  <sheetProtection formatCells="0" formatColumns="0" formatRows="0" sort="0"/>
  <mergeCells count="9">
    <mergeCell ref="E11:L11"/>
    <mergeCell ref="G10:L10"/>
    <mergeCell ref="B1:P1"/>
    <mergeCell ref="H8:I8"/>
    <mergeCell ref="H9:I9"/>
    <mergeCell ref="J8:K8"/>
    <mergeCell ref="J9:K9"/>
    <mergeCell ref="B7:F7"/>
    <mergeCell ref="G7:L7"/>
  </mergeCells>
  <dataValidations count="1">
    <dataValidation type="list" allowBlank="1" showInputMessage="1" showErrorMessage="1" sqref="J5">
      <formula1>"Yes,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4" r:id="rId1"/>
  <headerFooter alignWithMargins="0">
    <oddFooter>&amp;L&amp;9&amp;F&amp;C&amp;A&amp;R&amp;9Page &amp;P of &amp;N</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F50"/>
  <sheetViews>
    <sheetView view="pageBreakPreview" zoomScaleNormal="80" zoomScaleSheetLayoutView="100" zoomScalePageLayoutView="0" workbookViewId="0" topLeftCell="A1">
      <selection activeCell="F28" sqref="F28"/>
    </sheetView>
  </sheetViews>
  <sheetFormatPr defaultColWidth="9.140625" defaultRowHeight="12.75"/>
  <cols>
    <col min="1" max="1" width="29.7109375" style="580" customWidth="1"/>
    <col min="2" max="2" width="21.28125" style="580" customWidth="1"/>
    <col min="3" max="3" width="22.7109375" style="580" customWidth="1"/>
    <col min="4" max="4" width="26.140625" style="580" customWidth="1"/>
    <col min="5" max="5" width="0.9921875" style="579" customWidth="1"/>
    <col min="6" max="6" width="50.8515625" style="579" customWidth="1"/>
    <col min="7" max="14" width="9.140625" style="579" customWidth="1"/>
    <col min="15" max="16384" width="9.140625" style="580" customWidth="1"/>
  </cols>
  <sheetData>
    <row r="1" spans="1:5" ht="15.75">
      <c r="A1" s="1339" t="s">
        <v>151</v>
      </c>
      <c r="B1" s="1340"/>
      <c r="C1" s="1340"/>
      <c r="D1" s="1340"/>
      <c r="E1" s="1340"/>
    </row>
    <row r="2" spans="1:4" ht="5.25" customHeight="1">
      <c r="A2" s="578"/>
      <c r="B2" s="579"/>
      <c r="C2" s="579"/>
      <c r="D2" s="579"/>
    </row>
    <row r="3" spans="1:4" ht="15">
      <c r="A3" s="581" t="s">
        <v>375</v>
      </c>
      <c r="B3" s="579"/>
      <c r="C3" s="579"/>
      <c r="D3" s="579"/>
    </row>
    <row r="4" spans="1:4" ht="9.75" customHeight="1" thickBot="1">
      <c r="A4" s="579"/>
      <c r="B4" s="579"/>
      <c r="C4" s="579"/>
      <c r="D4" s="579"/>
    </row>
    <row r="5" spans="1:4" ht="35.25" customHeight="1" thickBot="1">
      <c r="A5" s="582" t="s">
        <v>346</v>
      </c>
      <c r="B5" s="583" t="s">
        <v>347</v>
      </c>
      <c r="C5" s="582" t="s">
        <v>348</v>
      </c>
      <c r="D5" s="582" t="s">
        <v>222</v>
      </c>
    </row>
    <row r="6" spans="1:4" ht="15">
      <c r="A6" s="1948" t="s">
        <v>379</v>
      </c>
      <c r="B6" s="1949"/>
      <c r="C6" s="1949"/>
      <c r="D6" s="1950"/>
    </row>
    <row r="7" spans="1:4" ht="15">
      <c r="A7" s="584" t="s">
        <v>349</v>
      </c>
      <c r="B7" s="585" t="s">
        <v>350</v>
      </c>
      <c r="C7" s="586"/>
      <c r="D7" s="587"/>
    </row>
    <row r="8" spans="1:4" ht="15">
      <c r="A8" s="584" t="s">
        <v>351</v>
      </c>
      <c r="B8" s="585" t="s">
        <v>350</v>
      </c>
      <c r="C8" s="586"/>
      <c r="D8" s="587"/>
    </row>
    <row r="9" spans="1:6" ht="26.25">
      <c r="A9" s="584" t="s">
        <v>352</v>
      </c>
      <c r="B9" s="585" t="s">
        <v>350</v>
      </c>
      <c r="C9" s="586"/>
      <c r="D9" s="587" t="s">
        <v>353</v>
      </c>
      <c r="F9" s="588"/>
    </row>
    <row r="10" spans="1:4" ht="26.25">
      <c r="A10" s="584" t="s">
        <v>574</v>
      </c>
      <c r="B10" s="585" t="s">
        <v>350</v>
      </c>
      <c r="C10" s="586"/>
      <c r="D10" s="587" t="s">
        <v>354</v>
      </c>
    </row>
    <row r="11" spans="1:4" ht="39">
      <c r="A11" s="584" t="s">
        <v>355</v>
      </c>
      <c r="B11" s="585" t="s">
        <v>350</v>
      </c>
      <c r="C11" s="586"/>
      <c r="D11" s="587" t="s">
        <v>354</v>
      </c>
    </row>
    <row r="12" spans="1:4" ht="15">
      <c r="A12" s="589"/>
      <c r="B12" s="585"/>
      <c r="C12" s="586"/>
      <c r="D12" s="590"/>
    </row>
    <row r="13" spans="1:4" ht="15">
      <c r="A13" s="1951" t="s">
        <v>356</v>
      </c>
      <c r="B13" s="1952"/>
      <c r="C13" s="1952"/>
      <c r="D13" s="1953"/>
    </row>
    <row r="14" spans="1:4" ht="39">
      <c r="A14" s="584" t="s">
        <v>357</v>
      </c>
      <c r="B14" s="585" t="s">
        <v>350</v>
      </c>
      <c r="C14" s="586"/>
      <c r="D14" s="587"/>
    </row>
    <row r="15" spans="1:4" ht="15">
      <c r="A15" s="584" t="s">
        <v>358</v>
      </c>
      <c r="B15" s="585" t="s">
        <v>350</v>
      </c>
      <c r="C15" s="586"/>
      <c r="D15" s="587"/>
    </row>
    <row r="16" spans="1:4" ht="15">
      <c r="A16" s="584" t="s">
        <v>359</v>
      </c>
      <c r="B16" s="585" t="s">
        <v>350</v>
      </c>
      <c r="C16" s="586"/>
      <c r="D16" s="587"/>
    </row>
    <row r="17" spans="1:4" ht="15">
      <c r="A17" s="584" t="s">
        <v>360</v>
      </c>
      <c r="B17" s="585" t="s">
        <v>350</v>
      </c>
      <c r="C17" s="586"/>
      <c r="D17" s="587"/>
    </row>
    <row r="18" spans="1:4" ht="15">
      <c r="A18" s="584"/>
      <c r="B18" s="586"/>
      <c r="C18" s="586"/>
      <c r="D18" s="587"/>
    </row>
    <row r="19" spans="1:4" ht="15">
      <c r="A19" s="1951" t="s">
        <v>361</v>
      </c>
      <c r="B19" s="1952"/>
      <c r="C19" s="1952"/>
      <c r="D19" s="1953"/>
    </row>
    <row r="20" spans="1:4" ht="51.75">
      <c r="A20" s="584" t="s">
        <v>362</v>
      </c>
      <c r="B20" s="585" t="s">
        <v>350</v>
      </c>
      <c r="C20" s="586"/>
      <c r="D20" s="587" t="s">
        <v>363</v>
      </c>
    </row>
    <row r="21" spans="1:4" ht="26.25">
      <c r="A21" s="584" t="s">
        <v>364</v>
      </c>
      <c r="B21" s="585" t="s">
        <v>350</v>
      </c>
      <c r="C21" s="585" t="s">
        <v>350</v>
      </c>
      <c r="D21" s="909" t="s">
        <v>631</v>
      </c>
    </row>
    <row r="22" spans="1:4" ht="15">
      <c r="A22" s="584" t="s">
        <v>365</v>
      </c>
      <c r="B22" s="585" t="s">
        <v>350</v>
      </c>
      <c r="C22" s="586"/>
      <c r="D22" s="587"/>
    </row>
    <row r="23" spans="1:4" ht="15">
      <c r="A23" s="584" t="s">
        <v>366</v>
      </c>
      <c r="B23" s="585" t="s">
        <v>350</v>
      </c>
      <c r="C23" s="586"/>
      <c r="D23" s="587"/>
    </row>
    <row r="24" spans="1:4" ht="15">
      <c r="A24" s="584" t="s">
        <v>367</v>
      </c>
      <c r="B24" s="585" t="s">
        <v>350</v>
      </c>
      <c r="C24" s="586"/>
      <c r="D24" s="587"/>
    </row>
    <row r="25" spans="1:4" ht="15">
      <c r="A25" s="584" t="s">
        <v>368</v>
      </c>
      <c r="B25" s="585" t="s">
        <v>350</v>
      </c>
      <c r="C25" s="586"/>
      <c r="D25" s="587"/>
    </row>
    <row r="26" spans="1:4" ht="15">
      <c r="A26" s="584" t="s">
        <v>369</v>
      </c>
      <c r="B26" s="585" t="s">
        <v>350</v>
      </c>
      <c r="C26" s="586"/>
      <c r="D26" s="587"/>
    </row>
    <row r="27" spans="1:4" ht="39">
      <c r="A27" s="584" t="s">
        <v>370</v>
      </c>
      <c r="B27" s="585" t="s">
        <v>350</v>
      </c>
      <c r="C27" s="585" t="s">
        <v>350</v>
      </c>
      <c r="D27" s="587"/>
    </row>
    <row r="28" spans="1:4" ht="39">
      <c r="A28" s="584" t="s">
        <v>371</v>
      </c>
      <c r="B28" s="585" t="s">
        <v>350</v>
      </c>
      <c r="C28" s="585"/>
      <c r="D28" s="587"/>
    </row>
    <row r="29" spans="1:4" ht="15">
      <c r="A29" s="1951" t="s">
        <v>372</v>
      </c>
      <c r="B29" s="1952"/>
      <c r="C29" s="1952"/>
      <c r="D29" s="1953"/>
    </row>
    <row r="30" spans="1:4" ht="39">
      <c r="A30" s="584" t="s">
        <v>373</v>
      </c>
      <c r="B30" s="591" t="s">
        <v>350</v>
      </c>
      <c r="C30" s="591"/>
      <c r="D30" s="592"/>
    </row>
    <row r="31" spans="1:4" ht="15">
      <c r="A31" s="584" t="s">
        <v>374</v>
      </c>
      <c r="B31" s="585" t="s">
        <v>350</v>
      </c>
      <c r="C31" s="591"/>
      <c r="D31" s="592"/>
    </row>
    <row r="32" spans="1:4" ht="15.75" thickBot="1">
      <c r="A32" s="593"/>
      <c r="B32" s="594"/>
      <c r="C32" s="594"/>
      <c r="D32" s="595"/>
    </row>
    <row r="33" spans="1:4" ht="5.25" customHeight="1">
      <c r="A33" s="596"/>
      <c r="B33" s="596"/>
      <c r="C33" s="596"/>
      <c r="D33" s="596"/>
    </row>
    <row r="34" spans="1:4" ht="15">
      <c r="A34" s="596"/>
      <c r="B34" s="596"/>
      <c r="C34" s="596"/>
      <c r="D34" s="596"/>
    </row>
    <row r="35" spans="1:4" ht="15">
      <c r="A35" s="596"/>
      <c r="B35" s="596"/>
      <c r="C35" s="596"/>
      <c r="D35" s="596"/>
    </row>
    <row r="36" spans="1:4" ht="15">
      <c r="A36" s="596"/>
      <c r="B36" s="596"/>
      <c r="C36" s="596"/>
      <c r="D36" s="596"/>
    </row>
    <row r="37" spans="1:4" ht="15">
      <c r="A37" s="596"/>
      <c r="B37" s="596"/>
      <c r="C37" s="596"/>
      <c r="D37" s="596"/>
    </row>
    <row r="38" spans="1:4" ht="15">
      <c r="A38" s="596"/>
      <c r="B38" s="596"/>
      <c r="C38" s="596"/>
      <c r="D38" s="596"/>
    </row>
    <row r="39" spans="1:4" ht="15">
      <c r="A39" s="596"/>
      <c r="B39" s="596"/>
      <c r="C39" s="596"/>
      <c r="D39" s="596"/>
    </row>
    <row r="40" spans="1:4" ht="15">
      <c r="A40" s="596"/>
      <c r="B40" s="596"/>
      <c r="C40" s="596"/>
      <c r="D40" s="596"/>
    </row>
    <row r="41" spans="1:4" ht="15">
      <c r="A41" s="596"/>
      <c r="B41" s="596"/>
      <c r="C41" s="596"/>
      <c r="D41" s="596"/>
    </row>
    <row r="42" spans="1:4" ht="15">
      <c r="A42" s="597"/>
      <c r="B42" s="597"/>
      <c r="C42" s="597"/>
      <c r="D42" s="597"/>
    </row>
    <row r="43" spans="1:4" ht="15">
      <c r="A43" s="597"/>
      <c r="B43" s="597"/>
      <c r="C43" s="597"/>
      <c r="D43" s="597"/>
    </row>
    <row r="44" spans="1:4" ht="15">
      <c r="A44" s="597"/>
      <c r="B44" s="597"/>
      <c r="C44" s="597"/>
      <c r="D44" s="597"/>
    </row>
    <row r="45" spans="1:4" ht="15">
      <c r="A45" s="597"/>
      <c r="B45" s="597"/>
      <c r="C45" s="597"/>
      <c r="D45" s="597"/>
    </row>
    <row r="46" spans="1:4" ht="15">
      <c r="A46" s="597"/>
      <c r="B46" s="597"/>
      <c r="C46" s="597"/>
      <c r="D46" s="597"/>
    </row>
    <row r="47" spans="1:4" ht="15">
      <c r="A47" s="597"/>
      <c r="B47" s="597"/>
      <c r="C47" s="597"/>
      <c r="D47" s="597"/>
    </row>
    <row r="48" spans="1:4" ht="15">
      <c r="A48" s="597"/>
      <c r="B48" s="597"/>
      <c r="C48" s="597"/>
      <c r="D48" s="597"/>
    </row>
    <row r="49" spans="1:4" ht="15">
      <c r="A49" s="597"/>
      <c r="B49" s="597"/>
      <c r="C49" s="597"/>
      <c r="D49" s="597"/>
    </row>
    <row r="50" spans="1:4" ht="15">
      <c r="A50" s="597"/>
      <c r="B50" s="597"/>
      <c r="C50" s="597"/>
      <c r="D50" s="597"/>
    </row>
  </sheetData>
  <sheetProtection password="92D1" sheet="1" selectLockedCells="1"/>
  <mergeCells count="4">
    <mergeCell ref="A6:D6"/>
    <mergeCell ref="A13:D13"/>
    <mergeCell ref="A19:D19"/>
    <mergeCell ref="A29:D29"/>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portrait" paperSize="9" scale="87" r:id="rId1"/>
  <headerFooter alignWithMargins="0">
    <oddFooter>&amp;L&amp;9&amp;F&amp;C&amp;A&amp;R&amp;9Page &amp;P of &amp;N</oddFooter>
  </headerFooter>
</worksheet>
</file>

<file path=xl/worksheets/sheet15.xml><?xml version="1.0" encoding="utf-8"?>
<worksheet xmlns="http://schemas.openxmlformats.org/spreadsheetml/2006/main" xmlns:r="http://schemas.openxmlformats.org/officeDocument/2006/relationships">
  <sheetPr>
    <tabColor indexed="40"/>
  </sheetPr>
  <dimension ref="A1:AE37"/>
  <sheetViews>
    <sheetView view="pageBreakPreview" zoomScale="70" zoomScaleNormal="40" zoomScaleSheetLayoutView="70" zoomScalePageLayoutView="0" workbookViewId="0" topLeftCell="A22">
      <selection activeCell="I40" sqref="I40"/>
    </sheetView>
  </sheetViews>
  <sheetFormatPr defaultColWidth="9.140625" defaultRowHeight="12.75"/>
  <cols>
    <col min="1" max="1" width="14.57421875" style="63" customWidth="1"/>
    <col min="2" max="2" width="45.421875" style="63" customWidth="1"/>
    <col min="3" max="3" width="18.57421875" style="63" customWidth="1"/>
    <col min="4" max="4" width="17.28125" style="63" customWidth="1"/>
    <col min="5" max="5" width="18.7109375" style="63" customWidth="1"/>
    <col min="6" max="6" width="16.8515625" style="63" customWidth="1"/>
    <col min="7" max="8" width="20.57421875" style="602" customWidth="1"/>
    <col min="9" max="9" width="20.421875" style="63" customWidth="1"/>
    <col min="10" max="10" width="27.00390625" style="63" bestFit="1" customWidth="1"/>
    <col min="11" max="11" width="18.28125" style="63" customWidth="1"/>
    <col min="12" max="12" width="19.140625" style="63" customWidth="1"/>
    <col min="13" max="13" width="17.00390625" style="63" customWidth="1"/>
    <col min="14" max="14" width="19.00390625" style="63" bestFit="1" customWidth="1"/>
    <col min="15" max="18" width="9.140625" style="63" customWidth="1"/>
    <col min="19" max="19" width="1.57421875" style="63" customWidth="1"/>
    <col min="20" max="20" width="9.140625" style="63" customWidth="1"/>
    <col min="21" max="21" width="17.140625" style="63" hidden="1" customWidth="1"/>
    <col min="22" max="32" width="9.140625" style="63" hidden="1" customWidth="1"/>
    <col min="33" max="245" width="9.140625" style="63" customWidth="1"/>
    <col min="246" max="16384" width="9.140625" style="63" customWidth="1"/>
  </cols>
  <sheetData>
    <row r="1" spans="1:24" s="3" customFormat="1" ht="25.5" customHeight="1">
      <c r="A1" s="1940" t="s">
        <v>282</v>
      </c>
      <c r="B1" s="1940"/>
      <c r="C1" s="1940"/>
      <c r="D1" s="1940"/>
      <c r="E1" s="1940"/>
      <c r="F1" s="1940"/>
      <c r="G1" s="1940"/>
      <c r="H1" s="1940"/>
      <c r="I1" s="1940"/>
      <c r="J1" s="1940"/>
      <c r="K1" s="1940"/>
      <c r="L1" s="69"/>
      <c r="M1" s="69"/>
      <c r="N1" s="72"/>
      <c r="O1" s="72"/>
      <c r="P1" s="72"/>
      <c r="Q1" s="72"/>
      <c r="R1" s="72"/>
      <c r="S1" s="72"/>
      <c r="T1" s="72"/>
      <c r="U1" s="72"/>
      <c r="V1" s="72"/>
      <c r="W1" s="72"/>
      <c r="X1" s="72"/>
    </row>
    <row r="2" spans="1:13" s="72" customFormat="1" ht="15" customHeight="1" thickBot="1">
      <c r="A2" s="508"/>
      <c r="B2" s="508"/>
      <c r="C2" s="508"/>
      <c r="D2" s="508"/>
      <c r="E2" s="508"/>
      <c r="F2" s="508"/>
      <c r="G2" s="508"/>
      <c r="H2" s="508"/>
      <c r="I2" s="508"/>
      <c r="J2" s="508"/>
      <c r="K2" s="508"/>
      <c r="L2" s="69"/>
      <c r="M2" s="69"/>
    </row>
    <row r="3" spans="1:24" s="13" customFormat="1" ht="15" customHeight="1" thickBot="1">
      <c r="A3" s="1972" t="s">
        <v>141</v>
      </c>
      <c r="B3" s="1973"/>
      <c r="C3" s="1974"/>
      <c r="D3" s="1975"/>
      <c r="E3" s="1975"/>
      <c r="F3" s="1976"/>
      <c r="G3" s="82"/>
      <c r="H3" s="82"/>
      <c r="I3" s="63"/>
      <c r="J3" s="63"/>
      <c r="K3" s="63"/>
      <c r="L3" s="63"/>
      <c r="M3" s="84"/>
      <c r="N3" s="63"/>
      <c r="O3" s="63"/>
      <c r="P3" s="63"/>
      <c r="Q3" s="63"/>
      <c r="R3" s="63"/>
      <c r="S3" s="63"/>
      <c r="T3" s="63"/>
      <c r="U3" s="63"/>
      <c r="V3" s="63"/>
      <c r="W3" s="63"/>
      <c r="X3" s="63"/>
    </row>
    <row r="4" spans="1:24" s="13" customFormat="1" ht="27.75" customHeight="1" thickBot="1">
      <c r="A4" s="99" t="s">
        <v>156</v>
      </c>
      <c r="B4" s="72"/>
      <c r="C4" s="72"/>
      <c r="D4" s="72"/>
      <c r="E4" s="72"/>
      <c r="F4" s="72"/>
      <c r="G4" s="72"/>
      <c r="H4" s="72"/>
      <c r="I4" s="72"/>
      <c r="J4" s="72"/>
      <c r="K4" s="72"/>
      <c r="L4" s="72"/>
      <c r="M4" s="72"/>
      <c r="N4" s="72"/>
      <c r="O4" s="72"/>
      <c r="P4" s="72"/>
      <c r="Q4" s="72"/>
      <c r="R4" s="72"/>
      <c r="S4" s="72"/>
      <c r="T4" s="72"/>
      <c r="U4" s="72"/>
      <c r="V4" s="72"/>
      <c r="W4" s="72"/>
      <c r="X4" s="72"/>
    </row>
    <row r="5" spans="1:24" s="13" customFormat="1" ht="15" customHeight="1">
      <c r="A5" s="1547" t="s">
        <v>68</v>
      </c>
      <c r="B5" s="1548"/>
      <c r="C5" s="1977" t="str">
        <f>IF('PR_Programmatic Progress_1A'!C5:F5="","",'PR_Programmatic Progress_1A'!C5:F5)</f>
        <v>Montenegro</v>
      </c>
      <c r="D5" s="1978"/>
      <c r="E5" s="1978"/>
      <c r="F5" s="1979"/>
      <c r="G5" s="82"/>
      <c r="H5" s="170"/>
      <c r="I5" s="4"/>
      <c r="J5" s="63"/>
      <c r="K5" s="63"/>
      <c r="L5" s="63"/>
      <c r="M5" s="84"/>
      <c r="N5" s="63"/>
      <c r="O5" s="63"/>
      <c r="P5" s="63"/>
      <c r="Q5" s="63"/>
      <c r="R5" s="63"/>
      <c r="S5" s="63"/>
      <c r="T5" s="63"/>
      <c r="U5" s="63"/>
      <c r="V5" s="63"/>
      <c r="W5" s="63"/>
      <c r="X5" s="63"/>
    </row>
    <row r="6" spans="1:24" s="13" customFormat="1" ht="15" customHeight="1">
      <c r="A6" s="1552" t="s">
        <v>69</v>
      </c>
      <c r="B6" s="1553"/>
      <c r="C6" s="1982" t="str">
        <f>IF('PR_Programmatic Progress_1A'!C6:F6="Select","",'PR_Programmatic Progress_1A'!C6:F6)</f>
        <v>HIV/AIDS</v>
      </c>
      <c r="D6" s="1983"/>
      <c r="E6" s="1983"/>
      <c r="F6" s="1984"/>
      <c r="G6" s="82"/>
      <c r="H6" s="82"/>
      <c r="I6" s="63"/>
      <c r="J6" s="63"/>
      <c r="K6" s="63"/>
      <c r="L6" s="63"/>
      <c r="M6" s="63"/>
      <c r="N6" s="63"/>
      <c r="O6" s="63"/>
      <c r="P6" s="63"/>
      <c r="Q6" s="63"/>
      <c r="R6" s="63"/>
      <c r="S6" s="63"/>
      <c r="T6" s="63"/>
      <c r="U6" s="63"/>
      <c r="V6" s="63"/>
      <c r="W6" s="63"/>
      <c r="X6" s="63"/>
    </row>
    <row r="7" spans="1:24" s="13" customFormat="1" ht="25.5" customHeight="1">
      <c r="A7" s="1552" t="s">
        <v>268</v>
      </c>
      <c r="B7" s="1553"/>
      <c r="C7" s="1962" t="str">
        <f>IF('PR_Programmatic Progress_1A'!C7:F7="","",'PR_Programmatic Progress_1A'!C7:F7)</f>
        <v>MNT-910-G03-H</v>
      </c>
      <c r="D7" s="1963"/>
      <c r="E7" s="1963"/>
      <c r="F7" s="1964"/>
      <c r="G7" s="85"/>
      <c r="H7" s="85"/>
      <c r="I7" s="63"/>
      <c r="J7" s="63"/>
      <c r="K7" s="752"/>
      <c r="L7" s="63"/>
      <c r="M7" s="63"/>
      <c r="N7" s="63"/>
      <c r="O7" s="63"/>
      <c r="P7" s="63"/>
      <c r="Q7" s="63"/>
      <c r="R7" s="63"/>
      <c r="S7" s="63"/>
      <c r="T7" s="63"/>
      <c r="U7" s="63"/>
      <c r="V7" s="63"/>
      <c r="W7" s="63"/>
      <c r="X7" s="63"/>
    </row>
    <row r="8" spans="1:24" s="13" customFormat="1" ht="15" customHeight="1">
      <c r="A8" s="1552" t="s">
        <v>241</v>
      </c>
      <c r="B8" s="1553"/>
      <c r="C8" s="1913" t="str">
        <f>IF('PR_Programmatic Progress_1A'!C8:F8="","",'PR_Programmatic Progress_1A'!C8:F8)</f>
        <v>UNDP</v>
      </c>
      <c r="D8" s="1914"/>
      <c r="E8" s="1914"/>
      <c r="F8" s="1915"/>
      <c r="G8" s="82"/>
      <c r="H8" s="82"/>
      <c r="I8" s="63"/>
      <c r="J8" s="63"/>
      <c r="K8" s="63"/>
      <c r="L8" s="63"/>
      <c r="M8" s="63"/>
      <c r="N8" s="63"/>
      <c r="O8" s="63"/>
      <c r="P8" s="63"/>
      <c r="Q8" s="63"/>
      <c r="R8" s="63"/>
      <c r="S8" s="63"/>
      <c r="T8" s="63"/>
      <c r="U8" s="63"/>
      <c r="V8" s="63"/>
      <c r="W8" s="63"/>
      <c r="X8" s="63"/>
    </row>
    <row r="9" spans="1:24" s="13" customFormat="1" ht="15" customHeight="1">
      <c r="A9" s="1552" t="s">
        <v>266</v>
      </c>
      <c r="B9" s="1553"/>
      <c r="C9" s="1986">
        <f>IF('PR_Programmatic Progress_1A'!C9:F9="","",'PR_Programmatic Progress_1A'!C9:F9)</f>
        <v>40360</v>
      </c>
      <c r="D9" s="1987"/>
      <c r="E9" s="1987"/>
      <c r="F9" s="1988"/>
      <c r="G9" s="62"/>
      <c r="H9" s="62"/>
      <c r="I9" s="63"/>
      <c r="J9" s="63"/>
      <c r="K9" s="63"/>
      <c r="L9" s="63"/>
      <c r="M9" s="63"/>
      <c r="N9" s="63"/>
      <c r="O9" s="63"/>
      <c r="P9" s="63"/>
      <c r="Q9" s="63"/>
      <c r="R9" s="63"/>
      <c r="S9" s="63"/>
      <c r="T9" s="63"/>
      <c r="U9" s="63"/>
      <c r="V9" s="63"/>
      <c r="W9" s="63"/>
      <c r="X9" s="63"/>
    </row>
    <row r="10" spans="1:24" s="13" customFormat="1" ht="15" customHeight="1" thickBot="1">
      <c r="A10" s="1557" t="s">
        <v>242</v>
      </c>
      <c r="B10" s="1558"/>
      <c r="C10" s="1594" t="str">
        <f>IF('PR_Programmatic Progress_1A'!C10:F10="Select","",'PR_Programmatic Progress_1A'!C10:F10)</f>
        <v>EUR</v>
      </c>
      <c r="D10" s="1595"/>
      <c r="E10" s="1595"/>
      <c r="F10" s="1596"/>
      <c r="G10" s="82"/>
      <c r="H10" s="82"/>
      <c r="I10" s="63"/>
      <c r="J10" s="63"/>
      <c r="K10" s="63"/>
      <c r="L10" s="63"/>
      <c r="M10" s="63"/>
      <c r="N10" s="63"/>
      <c r="O10" s="63"/>
      <c r="P10" s="63"/>
      <c r="Q10" s="63"/>
      <c r="R10" s="63"/>
      <c r="S10" s="63"/>
      <c r="T10" s="63"/>
      <c r="U10" s="63"/>
      <c r="V10" s="63"/>
      <c r="W10" s="63"/>
      <c r="X10" s="63"/>
    </row>
    <row r="11" spans="1:24" s="13" customFormat="1" ht="27" customHeight="1" thickBot="1">
      <c r="A11" s="98" t="s">
        <v>157</v>
      </c>
      <c r="B11" s="72"/>
      <c r="C11" s="72"/>
      <c r="D11" s="72"/>
      <c r="E11" s="72"/>
      <c r="F11" s="72"/>
      <c r="G11" s="72"/>
      <c r="H11" s="72"/>
      <c r="I11" s="72"/>
      <c r="J11" s="72"/>
      <c r="K11" s="72"/>
      <c r="L11" s="72"/>
      <c r="M11" s="72"/>
      <c r="N11" s="72"/>
      <c r="O11" s="72"/>
      <c r="P11" s="72"/>
      <c r="Q11" s="72"/>
      <c r="R11" s="72"/>
      <c r="S11" s="72"/>
      <c r="T11" s="72"/>
      <c r="U11" s="72"/>
      <c r="V11" s="72"/>
      <c r="W11" s="72"/>
      <c r="X11" s="72"/>
    </row>
    <row r="12" spans="1:24" s="13" customFormat="1" ht="15" customHeight="1">
      <c r="A12" s="494" t="s">
        <v>274</v>
      </c>
      <c r="B12" s="497"/>
      <c r="C12" s="53" t="s">
        <v>280</v>
      </c>
      <c r="D12" s="598" t="str">
        <f>IF('PR_Programmatic Progress_1A'!D12="Select","",'PR_Programmatic Progress_1A'!D12)</f>
        <v>Semester</v>
      </c>
      <c r="E12" s="43" t="s">
        <v>281</v>
      </c>
      <c r="F12" s="96">
        <f>IF('PR_Programmatic Progress_1A'!F12="Select","",'PR_Programmatic Progress_1A'!F12)</f>
        <v>5</v>
      </c>
      <c r="G12" s="82"/>
      <c r="H12" s="82"/>
      <c r="I12" s="63"/>
      <c r="J12" s="63"/>
      <c r="K12" s="63"/>
      <c r="L12" s="63"/>
      <c r="M12" s="63"/>
      <c r="N12" s="63"/>
      <c r="O12" s="63"/>
      <c r="P12" s="63"/>
      <c r="Q12" s="63"/>
      <c r="R12" s="63"/>
      <c r="S12" s="63"/>
      <c r="T12" s="63"/>
      <c r="U12" s="63"/>
      <c r="V12" s="63"/>
      <c r="W12" s="63"/>
      <c r="X12" s="63"/>
    </row>
    <row r="13" spans="1:24" s="13" customFormat="1" ht="15" customHeight="1">
      <c r="A13" s="514" t="s">
        <v>275</v>
      </c>
      <c r="B13" s="40"/>
      <c r="C13" s="54" t="s">
        <v>243</v>
      </c>
      <c r="D13" s="95">
        <f>IF('PR_Programmatic Progress_1A'!D13="","",'PR_Programmatic Progress_1A'!D13)</f>
        <v>41091</v>
      </c>
      <c r="E13" s="5" t="s">
        <v>261</v>
      </c>
      <c r="F13" s="97">
        <f>IF('PR_Programmatic Progress_1A'!F13="","",'PR_Programmatic Progress_1A'!F13)</f>
        <v>41274</v>
      </c>
      <c r="G13" s="62"/>
      <c r="H13" s="62"/>
      <c r="I13" s="63"/>
      <c r="J13" s="63"/>
      <c r="K13" s="63"/>
      <c r="L13" s="63"/>
      <c r="M13" s="63"/>
      <c r="N13" s="63"/>
      <c r="O13" s="63"/>
      <c r="P13" s="63"/>
      <c r="Q13" s="63"/>
      <c r="R13" s="63"/>
      <c r="S13" s="63"/>
      <c r="T13" s="63"/>
      <c r="U13" s="63"/>
      <c r="V13" s="63"/>
      <c r="W13" s="63"/>
      <c r="X13" s="63"/>
    </row>
    <row r="14" spans="1:24" s="13" customFormat="1" ht="15" customHeight="1" thickBot="1">
      <c r="A14" s="55" t="s">
        <v>276</v>
      </c>
      <c r="B14" s="41"/>
      <c r="C14" s="1594">
        <f>IF('PR_Programmatic Progress_1A'!C14="Select","",'PR_Programmatic Progress_1A'!C14)</f>
        <v>5</v>
      </c>
      <c r="D14" s="1595"/>
      <c r="E14" s="1595"/>
      <c r="F14" s="1596"/>
      <c r="G14" s="82"/>
      <c r="H14" s="82"/>
      <c r="I14" s="63"/>
      <c r="J14" s="63"/>
      <c r="K14" s="63"/>
      <c r="L14" s="63"/>
      <c r="M14" s="63"/>
      <c r="N14" s="63"/>
      <c r="O14" s="63"/>
      <c r="P14" s="63"/>
      <c r="Q14" s="63"/>
      <c r="R14" s="63"/>
      <c r="S14" s="63"/>
      <c r="T14" s="63"/>
      <c r="U14" s="63"/>
      <c r="V14" s="63"/>
      <c r="W14" s="63"/>
      <c r="X14" s="63"/>
    </row>
    <row r="15" spans="1:24" s="13" customFormat="1" ht="27" customHeight="1" thickBot="1">
      <c r="A15" s="98" t="s">
        <v>158</v>
      </c>
      <c r="B15" s="72"/>
      <c r="C15" s="72"/>
      <c r="D15" s="72"/>
      <c r="E15" s="72"/>
      <c r="F15" s="72"/>
      <c r="G15" s="72"/>
      <c r="H15" s="72"/>
      <c r="I15" s="72"/>
      <c r="J15" s="72"/>
      <c r="K15" s="72"/>
      <c r="L15" s="72"/>
      <c r="M15" s="72"/>
      <c r="N15" s="72"/>
      <c r="O15" s="72"/>
      <c r="P15" s="72"/>
      <c r="Q15" s="72"/>
      <c r="R15" s="72"/>
      <c r="S15" s="72"/>
      <c r="T15" s="72"/>
      <c r="U15" s="72"/>
      <c r="V15" s="72"/>
      <c r="W15" s="72"/>
      <c r="X15" s="72"/>
    </row>
    <row r="16" spans="1:24" s="13" customFormat="1" ht="15" customHeight="1">
      <c r="A16" s="494" t="s">
        <v>279</v>
      </c>
      <c r="B16" s="497"/>
      <c r="C16" s="53" t="s">
        <v>280</v>
      </c>
      <c r="D16" s="598" t="str">
        <f>IF('PR_Programmatic Progress_1A'!D16="Select","",'PR_Programmatic Progress_1A'!D16)</f>
        <v>Annual</v>
      </c>
      <c r="E16" s="43" t="s">
        <v>281</v>
      </c>
      <c r="F16" s="96">
        <f>IF('PR_Programmatic Progress_1A'!F16="Select","",'PR_Programmatic Progress_1A'!F16)</f>
        <v>6</v>
      </c>
      <c r="G16" s="82"/>
      <c r="H16" s="82"/>
      <c r="I16" s="63"/>
      <c r="J16" s="63"/>
      <c r="K16" s="63"/>
      <c r="L16" s="63"/>
      <c r="M16" s="63"/>
      <c r="N16" s="63"/>
      <c r="O16" s="63"/>
      <c r="P16" s="63"/>
      <c r="Q16" s="63"/>
      <c r="R16" s="63"/>
      <c r="S16" s="63"/>
      <c r="T16" s="63"/>
      <c r="U16" s="63"/>
      <c r="V16" s="63"/>
      <c r="W16" s="63"/>
      <c r="X16" s="63"/>
    </row>
    <row r="17" spans="1:24" s="13" customFormat="1" ht="15" customHeight="1">
      <c r="A17" s="514" t="s">
        <v>277</v>
      </c>
      <c r="B17" s="40"/>
      <c r="C17" s="54" t="s">
        <v>243</v>
      </c>
      <c r="D17" s="599">
        <f>IF('PR_Programmatic Progress_1A'!D17="","",'PR_Programmatic Progress_1A'!D17)</f>
        <v>41275</v>
      </c>
      <c r="E17" s="5" t="s">
        <v>261</v>
      </c>
      <c r="F17" s="97">
        <f>IF('PR_Programmatic Progress_1A'!F17="","",'PR_Programmatic Progress_1A'!F17)</f>
        <v>41639</v>
      </c>
      <c r="G17" s="62"/>
      <c r="H17" s="62"/>
      <c r="I17" s="63"/>
      <c r="J17" s="63"/>
      <c r="K17" s="63"/>
      <c r="L17" s="63"/>
      <c r="M17" s="63"/>
      <c r="N17" s="63"/>
      <c r="O17" s="63"/>
      <c r="P17" s="63"/>
      <c r="Q17" s="63"/>
      <c r="R17" s="63"/>
      <c r="S17" s="63"/>
      <c r="T17" s="63"/>
      <c r="U17" s="63"/>
      <c r="V17" s="63"/>
      <c r="W17" s="63"/>
      <c r="X17" s="63"/>
    </row>
    <row r="18" spans="1:24" s="13" customFormat="1" ht="15" customHeight="1" thickBot="1">
      <c r="A18" s="55" t="s">
        <v>278</v>
      </c>
      <c r="B18" s="41"/>
      <c r="C18" s="1594">
        <f>IF('PR_Programmatic Progress_1A'!C18:F18="Select","",'PR_Programmatic Progress_1A'!C18:F18)</f>
        <v>6</v>
      </c>
      <c r="D18" s="1595"/>
      <c r="E18" s="1595"/>
      <c r="F18" s="1596"/>
      <c r="G18" s="82"/>
      <c r="H18" s="82"/>
      <c r="I18" s="63"/>
      <c r="J18" s="63"/>
      <c r="K18" s="63"/>
      <c r="L18" s="63"/>
      <c r="M18" s="63"/>
      <c r="N18" s="63"/>
      <c r="O18" s="63"/>
      <c r="P18" s="63"/>
      <c r="Q18" s="63"/>
      <c r="R18" s="63"/>
      <c r="S18" s="63"/>
      <c r="T18" s="63"/>
      <c r="U18" s="63"/>
      <c r="V18" s="63"/>
      <c r="W18" s="63"/>
      <c r="X18" s="63"/>
    </row>
    <row r="19" spans="1:24" s="3" customFormat="1" ht="1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24" s="13" customFormat="1" ht="12.75" customHeight="1">
      <c r="A20" s="1971" t="s">
        <v>139</v>
      </c>
      <c r="B20" s="1971"/>
      <c r="C20" s="1971"/>
      <c r="D20" s="1971"/>
      <c r="E20" s="1971"/>
      <c r="F20" s="1971"/>
      <c r="G20" s="1971"/>
      <c r="H20" s="1971"/>
      <c r="I20" s="1971"/>
      <c r="J20" s="1971"/>
      <c r="K20" s="1971"/>
      <c r="L20" s="1971"/>
      <c r="M20" s="1971"/>
      <c r="N20" s="63"/>
      <c r="O20" s="63"/>
      <c r="P20" s="63"/>
      <c r="Q20" s="63"/>
      <c r="R20" s="63"/>
      <c r="S20" s="63"/>
      <c r="T20" s="63"/>
      <c r="U20" s="63"/>
      <c r="V20" s="63"/>
      <c r="W20" s="63"/>
      <c r="X20" s="63"/>
    </row>
    <row r="21" spans="1:24" s="13" customFormat="1" ht="15">
      <c r="A21" s="64"/>
      <c r="B21" s="64"/>
      <c r="C21" s="64"/>
      <c r="D21" s="64"/>
      <c r="E21" s="64"/>
      <c r="F21" s="64"/>
      <c r="G21" s="65"/>
      <c r="H21" s="65"/>
      <c r="I21" s="64"/>
      <c r="J21" s="14"/>
      <c r="K21" s="14"/>
      <c r="L21" s="63"/>
      <c r="M21" s="63"/>
      <c r="N21" s="63"/>
      <c r="O21" s="63"/>
      <c r="P21" s="63"/>
      <c r="Q21" s="63"/>
      <c r="R21" s="63"/>
      <c r="S21" s="63"/>
      <c r="T21" s="63"/>
      <c r="U21" s="63"/>
      <c r="V21" s="63"/>
      <c r="W21" s="63"/>
      <c r="X21" s="63"/>
    </row>
    <row r="22" spans="1:24" s="13" customFormat="1" ht="28.5" customHeight="1">
      <c r="A22" s="66" t="s">
        <v>448</v>
      </c>
      <c r="B22" s="66"/>
      <c r="C22" s="64"/>
      <c r="D22" s="64"/>
      <c r="E22" s="64"/>
      <c r="F22" s="64"/>
      <c r="G22" s="65"/>
      <c r="H22" s="65"/>
      <c r="I22" s="64"/>
      <c r="J22" s="14"/>
      <c r="K22" s="14"/>
      <c r="L22" s="63"/>
      <c r="M22" s="63"/>
      <c r="N22" s="63"/>
      <c r="O22" s="63"/>
      <c r="P22" s="63"/>
      <c r="Q22" s="63"/>
      <c r="R22" s="63"/>
      <c r="S22" s="63"/>
      <c r="T22" s="63"/>
      <c r="U22" s="63"/>
      <c r="V22" s="63"/>
      <c r="W22" s="63"/>
      <c r="X22" s="63"/>
    </row>
    <row r="23" spans="1:24" s="13" customFormat="1" ht="31.5" customHeight="1" thickBot="1">
      <c r="A23" s="600" t="s">
        <v>62</v>
      </c>
      <c r="B23" s="601"/>
      <c r="C23" s="63"/>
      <c r="D23" s="63"/>
      <c r="E23" s="63"/>
      <c r="F23" s="63"/>
      <c r="G23" s="602"/>
      <c r="H23" s="602"/>
      <c r="I23" s="63"/>
      <c r="J23" s="63"/>
      <c r="K23" s="63"/>
      <c r="L23" s="63"/>
      <c r="M23" s="63"/>
      <c r="N23" s="63"/>
      <c r="O23" s="63"/>
      <c r="P23" s="63"/>
      <c r="Q23" s="63"/>
      <c r="R23" s="63"/>
      <c r="S23" s="63"/>
      <c r="T23" s="63"/>
      <c r="U23" s="63"/>
      <c r="V23" s="63"/>
      <c r="W23" s="63"/>
      <c r="X23" s="63"/>
    </row>
    <row r="24" spans="1:31" s="13" customFormat="1" ht="15.75">
      <c r="A24" s="884" t="s">
        <v>28</v>
      </c>
      <c r="B24" s="56"/>
      <c r="C24" s="56"/>
      <c r="D24" s="56"/>
      <c r="E24" s="56"/>
      <c r="F24" s="56"/>
      <c r="G24" s="56"/>
      <c r="H24" s="56"/>
      <c r="I24" s="56"/>
      <c r="J24" s="56"/>
      <c r="K24" s="56"/>
      <c r="L24" s="56"/>
      <c r="M24" s="56"/>
      <c r="N24" s="1582"/>
      <c r="O24" s="1582"/>
      <c r="P24" s="603"/>
      <c r="Q24" s="604"/>
      <c r="R24" s="605"/>
      <c r="S24" s="63"/>
      <c r="T24" s="63"/>
      <c r="U24" s="884" t="s">
        <v>28</v>
      </c>
      <c r="V24" s="56"/>
      <c r="W24" s="56"/>
      <c r="X24" s="56"/>
      <c r="Y24" s="56"/>
      <c r="Z24" s="56"/>
      <c r="AA24" s="56"/>
      <c r="AB24" s="56"/>
      <c r="AC24" s="56"/>
      <c r="AD24" s="56"/>
      <c r="AE24" s="1101"/>
    </row>
    <row r="25" spans="1:31" s="13" customFormat="1" ht="12.75" customHeight="1">
      <c r="A25" s="1560" t="s">
        <v>283</v>
      </c>
      <c r="B25" s="1565" t="s">
        <v>246</v>
      </c>
      <c r="C25" s="1968"/>
      <c r="D25" s="1968"/>
      <c r="E25" s="1968"/>
      <c r="F25" s="1966" t="s">
        <v>439</v>
      </c>
      <c r="G25" s="1533" t="s">
        <v>444</v>
      </c>
      <c r="H25" s="1966" t="s">
        <v>228</v>
      </c>
      <c r="I25" s="1533" t="s">
        <v>445</v>
      </c>
      <c r="J25" s="1980" t="s">
        <v>419</v>
      </c>
      <c r="K25" s="1981"/>
      <c r="L25" s="1533" t="s">
        <v>140</v>
      </c>
      <c r="M25" s="1533" t="s">
        <v>26</v>
      </c>
      <c r="N25" s="1565" t="s">
        <v>71</v>
      </c>
      <c r="O25" s="1609"/>
      <c r="P25" s="1609"/>
      <c r="Q25" s="1609"/>
      <c r="R25" s="1590"/>
      <c r="S25" s="63"/>
      <c r="T25" s="63"/>
      <c r="U25" s="1560" t="s">
        <v>283</v>
      </c>
      <c r="V25" s="2002" t="s">
        <v>246</v>
      </c>
      <c r="W25" s="2003"/>
      <c r="X25" s="2003"/>
      <c r="Y25" s="2003"/>
      <c r="Z25" s="2004" t="s">
        <v>439</v>
      </c>
      <c r="AA25" s="2002" t="s">
        <v>444</v>
      </c>
      <c r="AB25" s="2004" t="s">
        <v>228</v>
      </c>
      <c r="AC25" s="1985" t="s">
        <v>445</v>
      </c>
      <c r="AD25" s="2000" t="s">
        <v>419</v>
      </c>
      <c r="AE25" s="2001"/>
    </row>
    <row r="26" spans="1:31" s="13" customFormat="1" ht="91.5" customHeight="1">
      <c r="A26" s="1965"/>
      <c r="B26" s="1969"/>
      <c r="C26" s="1970"/>
      <c r="D26" s="1970"/>
      <c r="E26" s="1970"/>
      <c r="F26" s="1967"/>
      <c r="G26" s="1961"/>
      <c r="H26" s="1967"/>
      <c r="I26" s="1961"/>
      <c r="J26" s="1980"/>
      <c r="K26" s="1981"/>
      <c r="L26" s="1961"/>
      <c r="M26" s="1961"/>
      <c r="N26" s="1591"/>
      <c r="O26" s="1610"/>
      <c r="P26" s="1610"/>
      <c r="Q26" s="1610"/>
      <c r="R26" s="1592"/>
      <c r="S26" s="63"/>
      <c r="T26" s="63"/>
      <c r="U26" s="1965"/>
      <c r="V26" s="2003"/>
      <c r="W26" s="2003"/>
      <c r="X26" s="2003"/>
      <c r="Y26" s="2003"/>
      <c r="Z26" s="2004"/>
      <c r="AA26" s="2002"/>
      <c r="AB26" s="2004"/>
      <c r="AC26" s="1961"/>
      <c r="AD26" s="2000"/>
      <c r="AE26" s="2001"/>
    </row>
    <row r="27" spans="1:31" s="13" customFormat="1" ht="44.25" customHeight="1">
      <c r="A27" s="824" t="str">
        <f>U27</f>
        <v>Impact</v>
      </c>
      <c r="B27" s="1958" t="str">
        <f>V27</f>
        <v>HIV prevalence among IDUs</v>
      </c>
      <c r="C27" s="1959"/>
      <c r="D27" s="1959"/>
      <c r="E27" s="1960"/>
      <c r="F27" s="1179" t="str">
        <f>Z27</f>
        <v>2014</v>
      </c>
      <c r="G27" s="1145" t="str">
        <f>AA27</f>
        <v>&lt;1%</v>
      </c>
      <c r="H27" s="1102" t="str">
        <f>AB27</f>
        <v>14/08/2014</v>
      </c>
      <c r="I27" s="1145">
        <f>AC27</f>
        <v>0.003</v>
      </c>
      <c r="J27" s="1956" t="str">
        <f>AD27</f>
        <v>BSS (Behavioral and Surveillance Survey)</v>
      </c>
      <c r="K27" s="1957"/>
      <c r="L27" s="1099"/>
      <c r="M27" s="1081"/>
      <c r="N27" s="1588"/>
      <c r="O27" s="1954"/>
      <c r="P27" s="1954"/>
      <c r="Q27" s="1954"/>
      <c r="R27" s="1955"/>
      <c r="S27" s="63"/>
      <c r="T27" s="63"/>
      <c r="U27" s="824" t="str">
        <f>IF('PR_Programmatic Progress_1A'!A27="Select","",'PR_Programmatic Progress_1A'!A27)</f>
        <v>Impact</v>
      </c>
      <c r="V27" s="1989" t="str">
        <f>IF('PR_Programmatic Progress_1A'!B27="","",'PR_Programmatic Progress_1A'!B27)</f>
        <v>HIV prevalence among IDUs</v>
      </c>
      <c r="W27" s="1989"/>
      <c r="X27" s="1989"/>
      <c r="Y27" s="1989"/>
      <c r="Z27" s="826" t="str">
        <f>IF('PR_Programmatic Progress_1A'!I27="","",'PR_Programmatic Progress_1A'!I27)</f>
        <v>2014</v>
      </c>
      <c r="AA27" s="1084" t="str">
        <f>IF('PR_Programmatic Progress_1A'!J27="","",'PR_Programmatic Progress_1A'!J27)</f>
        <v>&lt;1%</v>
      </c>
      <c r="AB27" s="1084" t="str">
        <f>IF('PR_Programmatic Progress_1A'!K27="","",'PR_Programmatic Progress_1A'!K27)</f>
        <v>14/08/2014</v>
      </c>
      <c r="AC27" s="892">
        <f>IF('PR_Programmatic Progress_1A'!L27="","",'PR_Programmatic Progress_1A'!L27)</f>
        <v>0.003</v>
      </c>
      <c r="AD27" s="1998" t="str">
        <f>'PR_Programmatic Progress_1A'!M27</f>
        <v>BSS (Behavioral and Surveillance Survey)</v>
      </c>
      <c r="AE27" s="1999"/>
    </row>
    <row r="28" spans="1:31" s="13" customFormat="1" ht="44.25" customHeight="1">
      <c r="A28" s="824" t="str">
        <f aca="true" t="shared" si="0" ref="A28:A36">U28</f>
        <v>Impact</v>
      </c>
      <c r="B28" s="1958" t="str">
        <f aca="true" t="shared" si="1" ref="B28:B36">V28</f>
        <v>HIV prevalence among MSM</v>
      </c>
      <c r="C28" s="1959"/>
      <c r="D28" s="1959"/>
      <c r="E28" s="1960"/>
      <c r="F28" s="1179" t="str">
        <f aca="true" t="shared" si="2" ref="F28:F36">Z28</f>
        <v>2014</v>
      </c>
      <c r="G28" s="1145" t="str">
        <f aca="true" t="shared" si="3" ref="G28:I36">AA28</f>
        <v>&lt;5%</v>
      </c>
      <c r="H28" s="1102" t="str">
        <f t="shared" si="3"/>
        <v>14/08/2014</v>
      </c>
      <c r="I28" s="1145">
        <f t="shared" si="3"/>
        <v>0.045</v>
      </c>
      <c r="J28" s="1956" t="str">
        <f aca="true" t="shared" si="4" ref="J28:J36">AD28</f>
        <v>BSS (Behavioral and Surveillance Survey)</v>
      </c>
      <c r="K28" s="1957"/>
      <c r="L28" s="1099"/>
      <c r="M28" s="1081"/>
      <c r="N28" s="1588"/>
      <c r="O28" s="1954"/>
      <c r="P28" s="1954"/>
      <c r="Q28" s="1954"/>
      <c r="R28" s="1955"/>
      <c r="S28" s="63"/>
      <c r="T28" s="63"/>
      <c r="U28" s="824" t="str">
        <f>IF('PR_Programmatic Progress_1A'!A28="Select","",'PR_Programmatic Progress_1A'!A28)</f>
        <v>Impact</v>
      </c>
      <c r="V28" s="1989" t="str">
        <f>IF('PR_Programmatic Progress_1A'!B28="","",'PR_Programmatic Progress_1A'!B28)</f>
        <v>HIV prevalence among MSM</v>
      </c>
      <c r="W28" s="1989"/>
      <c r="X28" s="1989"/>
      <c r="Y28" s="1989"/>
      <c r="Z28" s="826" t="str">
        <f>IF('PR_Programmatic Progress_1A'!I28="","",'PR_Programmatic Progress_1A'!I28)</f>
        <v>2014</v>
      </c>
      <c r="AA28" s="1084" t="str">
        <f>IF('PR_Programmatic Progress_1A'!J28="","",'PR_Programmatic Progress_1A'!J28)</f>
        <v>&lt;5%</v>
      </c>
      <c r="AB28" s="1084" t="str">
        <f>IF('PR_Programmatic Progress_1A'!K28="","",'PR_Programmatic Progress_1A'!K28)</f>
        <v>14/08/2014</v>
      </c>
      <c r="AC28" s="892">
        <f>IF('PR_Programmatic Progress_1A'!L28="","",'PR_Programmatic Progress_1A'!L28)</f>
        <v>0.045</v>
      </c>
      <c r="AD28" s="1998" t="str">
        <f>'PR_Programmatic Progress_1A'!M28</f>
        <v>BSS (Behavioral and Surveillance Survey)</v>
      </c>
      <c r="AE28" s="1999"/>
    </row>
    <row r="29" spans="1:31" s="13" customFormat="1" ht="44.25" customHeight="1">
      <c r="A29" s="824" t="str">
        <f t="shared" si="0"/>
        <v>Impact</v>
      </c>
      <c r="B29" s="1958" t="str">
        <f t="shared" si="1"/>
        <v>HIV prevalence among SWs</v>
      </c>
      <c r="C29" s="1959"/>
      <c r="D29" s="1959"/>
      <c r="E29" s="1960"/>
      <c r="F29" s="1179" t="str">
        <f t="shared" si="2"/>
        <v>2012</v>
      </c>
      <c r="G29" s="1145" t="str">
        <f t="shared" si="3"/>
        <v>&lt;1%</v>
      </c>
      <c r="H29" s="1102" t="str">
        <f t="shared" si="3"/>
        <v>14/08/2012</v>
      </c>
      <c r="I29" s="1145">
        <f t="shared" si="3"/>
        <v>0</v>
      </c>
      <c r="J29" s="1956" t="str">
        <f t="shared" si="4"/>
        <v>BSS (Behavioral and Surveillance Survey)</v>
      </c>
      <c r="K29" s="1957"/>
      <c r="L29" s="1099"/>
      <c r="M29" s="1081"/>
      <c r="N29" s="1588"/>
      <c r="O29" s="1954"/>
      <c r="P29" s="1954"/>
      <c r="Q29" s="1954"/>
      <c r="R29" s="1955"/>
      <c r="S29" s="63"/>
      <c r="T29" s="63"/>
      <c r="U29" s="824" t="str">
        <f>IF('PR_Programmatic Progress_1A'!A29="Select","",'PR_Programmatic Progress_1A'!A29)</f>
        <v>Impact</v>
      </c>
      <c r="V29" s="1989" t="str">
        <f>IF('PR_Programmatic Progress_1A'!B29="","",'PR_Programmatic Progress_1A'!B29)</f>
        <v>HIV prevalence among SWs</v>
      </c>
      <c r="W29" s="1989"/>
      <c r="X29" s="1989"/>
      <c r="Y29" s="1989"/>
      <c r="Z29" s="826" t="str">
        <f>IF('PR_Programmatic Progress_1A'!I29="","",'PR_Programmatic Progress_1A'!I29)</f>
        <v>2012</v>
      </c>
      <c r="AA29" s="1084" t="str">
        <f>IF('PR_Programmatic Progress_1A'!J29="","",'PR_Programmatic Progress_1A'!J29)</f>
        <v>&lt;1%</v>
      </c>
      <c r="AB29" s="1084" t="str">
        <f>IF('PR_Programmatic Progress_1A'!K29="","",'PR_Programmatic Progress_1A'!K29)</f>
        <v>14/08/2012</v>
      </c>
      <c r="AC29" s="892">
        <f>IF('PR_Programmatic Progress_1A'!L29="","",'PR_Programmatic Progress_1A'!L29)</f>
        <v>0</v>
      </c>
      <c r="AD29" s="1998" t="str">
        <f>'PR_Programmatic Progress_1A'!M29</f>
        <v>BSS (Behavioral and Surveillance Survey)</v>
      </c>
      <c r="AE29" s="1999"/>
    </row>
    <row r="30" spans="1:31" s="13" customFormat="1" ht="44.25" customHeight="1">
      <c r="A30" s="824" t="str">
        <f t="shared" si="0"/>
        <v>Impact</v>
      </c>
      <c r="B30" s="1958" t="str">
        <f t="shared" si="1"/>
        <v>HIV prevalence among merchant marines</v>
      </c>
      <c r="C30" s="1959"/>
      <c r="D30" s="1959"/>
      <c r="E30" s="1960"/>
      <c r="F30" s="1179" t="str">
        <f t="shared" si="2"/>
        <v>2013</v>
      </c>
      <c r="G30" s="1145" t="str">
        <f t="shared" si="3"/>
        <v>&lt;1%</v>
      </c>
      <c r="H30" s="1102" t="str">
        <f t="shared" si="3"/>
        <v>14/08/2013</v>
      </c>
      <c r="I30" s="1145" t="str">
        <f t="shared" si="3"/>
        <v>-</v>
      </c>
      <c r="J30" s="1956" t="str">
        <f t="shared" si="4"/>
        <v>BSS (Behavioral and Surveillance Survey)</v>
      </c>
      <c r="K30" s="1957"/>
      <c r="L30" s="1099"/>
      <c r="M30" s="1081"/>
      <c r="N30" s="1588"/>
      <c r="O30" s="1954"/>
      <c r="P30" s="1954"/>
      <c r="Q30" s="1954"/>
      <c r="R30" s="1955"/>
      <c r="S30" s="63"/>
      <c r="T30" s="63"/>
      <c r="U30" s="824" t="str">
        <f>IF('PR_Programmatic Progress_1A'!A30="Select","",'PR_Programmatic Progress_1A'!A30)</f>
        <v>Impact</v>
      </c>
      <c r="V30" s="1989" t="str">
        <f>IF('PR_Programmatic Progress_1A'!B30="","",'PR_Programmatic Progress_1A'!B30)</f>
        <v>HIV prevalence among merchant marines</v>
      </c>
      <c r="W30" s="1989"/>
      <c r="X30" s="1989"/>
      <c r="Y30" s="1989"/>
      <c r="Z30" s="826" t="str">
        <f>IF('PR_Programmatic Progress_1A'!I30="","",'PR_Programmatic Progress_1A'!I30)</f>
        <v>2013</v>
      </c>
      <c r="AA30" s="1084" t="str">
        <f>IF('PR_Programmatic Progress_1A'!J30="","",'PR_Programmatic Progress_1A'!J30)</f>
        <v>&lt;1%</v>
      </c>
      <c r="AB30" s="1084" t="str">
        <f>IF('PR_Programmatic Progress_1A'!K30="","",'PR_Programmatic Progress_1A'!K30)</f>
        <v>14/08/2013</v>
      </c>
      <c r="AC30" s="892" t="str">
        <f>IF('PR_Programmatic Progress_1A'!L30="","",'PR_Programmatic Progress_1A'!L30)</f>
        <v>-</v>
      </c>
      <c r="AD30" s="1998" t="str">
        <f>'PR_Programmatic Progress_1A'!M30</f>
        <v>BSS (Behavioral and Surveillance Survey)</v>
      </c>
      <c r="AE30" s="1999"/>
    </row>
    <row r="31" spans="1:31" s="13" customFormat="1" ht="44.25" customHeight="1">
      <c r="A31" s="824" t="str">
        <f t="shared" si="0"/>
        <v>Impact</v>
      </c>
      <c r="B31" s="1958" t="str">
        <f t="shared" si="1"/>
        <v>HIV prevalence among RAE population </v>
      </c>
      <c r="C31" s="1959"/>
      <c r="D31" s="1959"/>
      <c r="E31" s="1960"/>
      <c r="F31" s="1179" t="str">
        <f t="shared" si="2"/>
        <v>2013</v>
      </c>
      <c r="G31" s="1145" t="str">
        <f t="shared" si="3"/>
        <v>&lt;1%</v>
      </c>
      <c r="H31" s="1102" t="str">
        <f t="shared" si="3"/>
        <v>14/08/2013</v>
      </c>
      <c r="I31" s="1145" t="str">
        <f t="shared" si="3"/>
        <v>-</v>
      </c>
      <c r="J31" s="1956" t="str">
        <f t="shared" si="4"/>
        <v>BSS (Behavioral and Surveillance Survey)</v>
      </c>
      <c r="K31" s="1957"/>
      <c r="L31" s="1099"/>
      <c r="M31" s="1081"/>
      <c r="N31" s="1588"/>
      <c r="O31" s="1954"/>
      <c r="P31" s="1954"/>
      <c r="Q31" s="1954"/>
      <c r="R31" s="1955"/>
      <c r="S31" s="63"/>
      <c r="T31" s="63"/>
      <c r="U31" s="824" t="str">
        <f>IF('PR_Programmatic Progress_1A'!A31="Select","",'PR_Programmatic Progress_1A'!A31)</f>
        <v>Impact</v>
      </c>
      <c r="V31" s="1989" t="str">
        <f>IF('PR_Programmatic Progress_1A'!B31="","",'PR_Programmatic Progress_1A'!B31)</f>
        <v>HIV prevalence among RAE population </v>
      </c>
      <c r="W31" s="1989"/>
      <c r="X31" s="1989"/>
      <c r="Y31" s="1989"/>
      <c r="Z31" s="826" t="str">
        <f>IF('PR_Programmatic Progress_1A'!I31="","",'PR_Programmatic Progress_1A'!I31)</f>
        <v>2013</v>
      </c>
      <c r="AA31" s="1084" t="str">
        <f>IF('PR_Programmatic Progress_1A'!J31="","",'PR_Programmatic Progress_1A'!J31)</f>
        <v>&lt;1%</v>
      </c>
      <c r="AB31" s="1084" t="str">
        <f>IF('PR_Programmatic Progress_1A'!K31="","",'PR_Programmatic Progress_1A'!K31)</f>
        <v>14/08/2013</v>
      </c>
      <c r="AC31" s="892" t="str">
        <f>IF('PR_Programmatic Progress_1A'!L31="","",'PR_Programmatic Progress_1A'!L31)</f>
        <v>-</v>
      </c>
      <c r="AD31" s="1998" t="str">
        <f>'PR_Programmatic Progress_1A'!M31</f>
        <v>BSS (Behavioral and Surveillance Survey)</v>
      </c>
      <c r="AE31" s="1999"/>
    </row>
    <row r="32" spans="1:31" s="13" customFormat="1" ht="44.25" customHeight="1">
      <c r="A32" s="824" t="str">
        <f t="shared" si="0"/>
        <v>Outcome</v>
      </c>
      <c r="B32" s="1958" t="str">
        <f t="shared" si="1"/>
        <v>% of IDUs reporting the use of sterile injecting equipment the last time they injected </v>
      </c>
      <c r="C32" s="1959"/>
      <c r="D32" s="1959"/>
      <c r="E32" s="1960"/>
      <c r="F32" s="1179" t="str">
        <f t="shared" si="2"/>
        <v>2011</v>
      </c>
      <c r="G32" s="1145">
        <f t="shared" si="3"/>
        <v>0.95</v>
      </c>
      <c r="H32" s="1102" t="str">
        <f t="shared" si="3"/>
        <v>14/08/2011</v>
      </c>
      <c r="I32" s="1145">
        <f t="shared" si="3"/>
        <v>0.967</v>
      </c>
      <c r="J32" s="1956" t="str">
        <f t="shared" si="4"/>
        <v>BSS (Behavioral and Surveillance Survey)</v>
      </c>
      <c r="K32" s="1957"/>
      <c r="L32" s="1099"/>
      <c r="M32" s="1081"/>
      <c r="N32" s="1588"/>
      <c r="O32" s="1954"/>
      <c r="P32" s="1954"/>
      <c r="Q32" s="1954"/>
      <c r="R32" s="1955"/>
      <c r="S32" s="63"/>
      <c r="T32" s="63"/>
      <c r="U32" s="824" t="str">
        <f>IF('PR_Programmatic Progress_1A'!A32="Select","",'PR_Programmatic Progress_1A'!A32)</f>
        <v>Outcome</v>
      </c>
      <c r="V32" s="1989" t="str">
        <f>IF('PR_Programmatic Progress_1A'!B32="","",'PR_Programmatic Progress_1A'!B32)</f>
        <v>% of IDUs reporting the use of sterile injecting equipment the last time they injected </v>
      </c>
      <c r="W32" s="1989"/>
      <c r="X32" s="1989"/>
      <c r="Y32" s="1989"/>
      <c r="Z32" s="826" t="str">
        <f>IF('PR_Programmatic Progress_1A'!I32="","",'PR_Programmatic Progress_1A'!I32)</f>
        <v>2011</v>
      </c>
      <c r="AA32" s="1084">
        <f>IF('PR_Programmatic Progress_1A'!J32="","",'PR_Programmatic Progress_1A'!J32)</f>
        <v>0.95</v>
      </c>
      <c r="AB32" s="1084" t="str">
        <f>IF('PR_Programmatic Progress_1A'!K32="","",'PR_Programmatic Progress_1A'!K32)</f>
        <v>14/08/2011</v>
      </c>
      <c r="AC32" s="892">
        <f>IF('PR_Programmatic Progress_1A'!L32="","",'PR_Programmatic Progress_1A'!L32)</f>
        <v>0.967</v>
      </c>
      <c r="AD32" s="1998" t="str">
        <f>'PR_Programmatic Progress_1A'!M32</f>
        <v>BSS (Behavioral and Surveillance Survey)</v>
      </c>
      <c r="AE32" s="1999"/>
    </row>
    <row r="33" spans="1:31" s="13" customFormat="1" ht="44.25" customHeight="1">
      <c r="A33" s="824" t="str">
        <f t="shared" si="0"/>
        <v>Outcome</v>
      </c>
      <c r="B33" s="1958" t="str">
        <f t="shared" si="1"/>
        <v>% of IDUs reporting the use of a condom the last time they had sexual intercourse</v>
      </c>
      <c r="C33" s="1959"/>
      <c r="D33" s="1959"/>
      <c r="E33" s="1960"/>
      <c r="F33" s="1179" t="str">
        <f t="shared" si="2"/>
        <v>2011</v>
      </c>
      <c r="G33" s="1145">
        <f t="shared" si="3"/>
        <v>0.65</v>
      </c>
      <c r="H33" s="1102" t="str">
        <f t="shared" si="3"/>
        <v>14/08/2011</v>
      </c>
      <c r="I33" s="1145">
        <f t="shared" si="3"/>
        <v>0.418</v>
      </c>
      <c r="J33" s="1956" t="str">
        <f t="shared" si="4"/>
        <v>BSS (Behavioral and Surveillance Survey)</v>
      </c>
      <c r="K33" s="1957"/>
      <c r="L33" s="1099"/>
      <c r="M33" s="1081"/>
      <c r="N33" s="1588"/>
      <c r="O33" s="1954"/>
      <c r="P33" s="1954"/>
      <c r="Q33" s="1954"/>
      <c r="R33" s="1955"/>
      <c r="S33" s="63"/>
      <c r="T33" s="63"/>
      <c r="U33" s="824" t="str">
        <f>IF('PR_Programmatic Progress_1A'!A33="Select","",'PR_Programmatic Progress_1A'!A33)</f>
        <v>Outcome</v>
      </c>
      <c r="V33" s="1989" t="str">
        <f>IF('PR_Programmatic Progress_1A'!B33="","",'PR_Programmatic Progress_1A'!B33)</f>
        <v>% of IDUs reporting the use of a condom the last time they had sexual intercourse</v>
      </c>
      <c r="W33" s="1989"/>
      <c r="X33" s="1989"/>
      <c r="Y33" s="1989"/>
      <c r="Z33" s="826" t="str">
        <f>IF('PR_Programmatic Progress_1A'!I33="","",'PR_Programmatic Progress_1A'!I33)</f>
        <v>2011</v>
      </c>
      <c r="AA33" s="1084">
        <f>IF('PR_Programmatic Progress_1A'!J33="","",'PR_Programmatic Progress_1A'!J33)</f>
        <v>0.65</v>
      </c>
      <c r="AB33" s="1084" t="str">
        <f>IF('PR_Programmatic Progress_1A'!K33="","",'PR_Programmatic Progress_1A'!K33)</f>
        <v>14/08/2011</v>
      </c>
      <c r="AC33" s="892">
        <f>IF('PR_Programmatic Progress_1A'!L33="","",'PR_Programmatic Progress_1A'!L33)</f>
        <v>0.418</v>
      </c>
      <c r="AD33" s="1998" t="str">
        <f>'PR_Programmatic Progress_1A'!M33</f>
        <v>BSS (Behavioral and Surveillance Survey)</v>
      </c>
      <c r="AE33" s="1999"/>
    </row>
    <row r="34" spans="1:31" s="13" customFormat="1" ht="44.25" customHeight="1">
      <c r="A34" s="824" t="str">
        <f t="shared" si="0"/>
        <v>Outcome</v>
      </c>
      <c r="B34" s="1958" t="str">
        <f t="shared" si="1"/>
        <v>% of MSM who used condom last time they had anal sex with the male partner</v>
      </c>
      <c r="C34" s="1959"/>
      <c r="D34" s="1959"/>
      <c r="E34" s="1960"/>
      <c r="F34" s="1179" t="str">
        <f t="shared" si="2"/>
        <v>2014</v>
      </c>
      <c r="G34" s="1145">
        <f t="shared" si="3"/>
        <v>0.6</v>
      </c>
      <c r="H34" s="1102" t="str">
        <f t="shared" si="3"/>
        <v>14/08/2014</v>
      </c>
      <c r="I34" s="1145" t="str">
        <f t="shared" si="3"/>
        <v>-</v>
      </c>
      <c r="J34" s="1956" t="str">
        <f t="shared" si="4"/>
        <v>BSS (Behavioral and Surveillance Survey)</v>
      </c>
      <c r="K34" s="1957"/>
      <c r="L34" s="1099"/>
      <c r="M34" s="1081"/>
      <c r="N34" s="1588"/>
      <c r="O34" s="1954"/>
      <c r="P34" s="1954"/>
      <c r="Q34" s="1954"/>
      <c r="R34" s="1955"/>
      <c r="S34" s="63"/>
      <c r="T34" s="63"/>
      <c r="U34" s="824" t="str">
        <f>IF('PR_Programmatic Progress_1A'!A34="Select","",'PR_Programmatic Progress_1A'!A34)</f>
        <v>Outcome</v>
      </c>
      <c r="V34" s="1989" t="str">
        <f>IF('PR_Programmatic Progress_1A'!B34="","",'PR_Programmatic Progress_1A'!B34)</f>
        <v>% of MSM who used condom last time they had anal sex with the male partner</v>
      </c>
      <c r="W34" s="1989"/>
      <c r="X34" s="1989"/>
      <c r="Y34" s="1989"/>
      <c r="Z34" s="826" t="str">
        <f>IF('PR_Programmatic Progress_1A'!I34="","",'PR_Programmatic Progress_1A'!I34)</f>
        <v>2014</v>
      </c>
      <c r="AA34" s="1084">
        <f>IF('PR_Programmatic Progress_1A'!J34="","",'PR_Programmatic Progress_1A'!J34)</f>
        <v>0.6</v>
      </c>
      <c r="AB34" s="1084" t="str">
        <f>IF('PR_Programmatic Progress_1A'!K34="","",'PR_Programmatic Progress_1A'!K34)</f>
        <v>14/08/2014</v>
      </c>
      <c r="AC34" s="892" t="str">
        <f>IF('PR_Programmatic Progress_1A'!L34="","",'PR_Programmatic Progress_1A'!L34)</f>
        <v>-</v>
      </c>
      <c r="AD34" s="1998" t="str">
        <f>'PR_Programmatic Progress_1A'!M34</f>
        <v>BSS (Behavioral and Surveillance Survey)</v>
      </c>
      <c r="AE34" s="1999"/>
    </row>
    <row r="35" spans="1:31" s="13" customFormat="1" ht="44.25" customHeight="1">
      <c r="A35" s="824" t="str">
        <f t="shared" si="0"/>
        <v>Outcome</v>
      </c>
      <c r="B35" s="1958" t="str">
        <f t="shared" si="1"/>
        <v>% of sex workers reporting use of a condom with their most recent client in the last month</v>
      </c>
      <c r="C35" s="1959"/>
      <c r="D35" s="1959"/>
      <c r="E35" s="1960"/>
      <c r="F35" s="1179" t="str">
        <f t="shared" si="2"/>
        <v>2012</v>
      </c>
      <c r="G35" s="1145">
        <f t="shared" si="3"/>
        <v>0.85</v>
      </c>
      <c r="H35" s="1102" t="str">
        <f t="shared" si="3"/>
        <v>14/08/2012</v>
      </c>
      <c r="I35" s="1145" t="str">
        <f t="shared" si="3"/>
        <v>77.5%</v>
      </c>
      <c r="J35" s="1956" t="str">
        <f t="shared" si="4"/>
        <v>BSS (Behavioral and Surveillance Survey)</v>
      </c>
      <c r="K35" s="1957"/>
      <c r="L35" s="1099"/>
      <c r="M35" s="1081"/>
      <c r="N35" s="1588"/>
      <c r="O35" s="1954"/>
      <c r="P35" s="1954"/>
      <c r="Q35" s="1954"/>
      <c r="R35" s="1955"/>
      <c r="S35" s="63"/>
      <c r="T35" s="63"/>
      <c r="U35" s="824" t="str">
        <f>IF('PR_Programmatic Progress_1A'!A35="Select","",'PR_Programmatic Progress_1A'!A35)</f>
        <v>Outcome</v>
      </c>
      <c r="V35" s="1989" t="str">
        <f>IF('PR_Programmatic Progress_1A'!B35="","",'PR_Programmatic Progress_1A'!B35)</f>
        <v>% of sex workers reporting use of a condom with their most recent client in the last month</v>
      </c>
      <c r="W35" s="1989"/>
      <c r="X35" s="1989"/>
      <c r="Y35" s="1989"/>
      <c r="Z35" s="826" t="str">
        <f>IF('PR_Programmatic Progress_1A'!I35="","",'PR_Programmatic Progress_1A'!I35)</f>
        <v>2012</v>
      </c>
      <c r="AA35" s="1084">
        <f>IF('PR_Programmatic Progress_1A'!J35="","",'PR_Programmatic Progress_1A'!J35)</f>
        <v>0.85</v>
      </c>
      <c r="AB35" s="1084" t="str">
        <f>IF('PR_Programmatic Progress_1A'!K35="","",'PR_Programmatic Progress_1A'!K35)</f>
        <v>14/08/2012</v>
      </c>
      <c r="AC35" s="892" t="str">
        <f>IF('PR_Programmatic Progress_1A'!L35="","",'PR_Programmatic Progress_1A'!L35)</f>
        <v>77.5%</v>
      </c>
      <c r="AD35" s="1998" t="str">
        <f>'PR_Programmatic Progress_1A'!M35</f>
        <v>BSS (Behavioral and Surveillance Survey)</v>
      </c>
      <c r="AE35" s="1999"/>
    </row>
    <row r="36" spans="1:31" s="13" customFormat="1" ht="44.25" customHeight="1" thickBot="1">
      <c r="A36" s="1409" t="str">
        <f t="shared" si="0"/>
        <v>Outcome</v>
      </c>
      <c r="B36" s="1990" t="str">
        <f t="shared" si="1"/>
        <v>% of RAE youth correctly identifying ways of preventing the sexual transmission of HIV</v>
      </c>
      <c r="C36" s="1991"/>
      <c r="D36" s="1991"/>
      <c r="E36" s="1992"/>
      <c r="F36" s="1410" t="str">
        <f t="shared" si="2"/>
        <v>2013</v>
      </c>
      <c r="G36" s="1411">
        <f t="shared" si="3"/>
        <v>0.4</v>
      </c>
      <c r="H36" s="1412" t="str">
        <f t="shared" si="3"/>
        <v>14/08/2013</v>
      </c>
      <c r="I36" s="1411" t="str">
        <f t="shared" si="3"/>
        <v>-</v>
      </c>
      <c r="J36" s="1993" t="str">
        <f t="shared" si="4"/>
        <v>BSS (Behavioral and Surveillance Survey)</v>
      </c>
      <c r="K36" s="1994"/>
      <c r="L36" s="1390"/>
      <c r="M36" s="1413"/>
      <c r="N36" s="1995"/>
      <c r="O36" s="1996"/>
      <c r="P36" s="1996"/>
      <c r="Q36" s="1996"/>
      <c r="R36" s="1997"/>
      <c r="S36" s="63"/>
      <c r="T36" s="63"/>
      <c r="U36" s="824" t="str">
        <f>IF('PR_Programmatic Progress_1A'!A37="Select","",'PR_Programmatic Progress_1A'!A37)</f>
        <v>Outcome</v>
      </c>
      <c r="V36" s="1989" t="str">
        <f>IF('PR_Programmatic Progress_1A'!B37="","",'PR_Programmatic Progress_1A'!B37)</f>
        <v>% of RAE youth correctly identifying ways of preventing the sexual transmission of HIV</v>
      </c>
      <c r="W36" s="1989"/>
      <c r="X36" s="1989"/>
      <c r="Y36" s="1989"/>
      <c r="Z36" s="826" t="str">
        <f>IF('PR_Programmatic Progress_1A'!I37="","",'PR_Programmatic Progress_1A'!I37)</f>
        <v>2013</v>
      </c>
      <c r="AA36" s="1084">
        <f>IF('PR_Programmatic Progress_1A'!J37="","",'PR_Programmatic Progress_1A'!J37)</f>
        <v>0.4</v>
      </c>
      <c r="AB36" s="1084" t="str">
        <f>IF('PR_Programmatic Progress_1A'!K37="","",'PR_Programmatic Progress_1A'!K37)</f>
        <v>14/08/2013</v>
      </c>
      <c r="AC36" s="892" t="str">
        <f>IF('PR_Programmatic Progress_1A'!L37="","",'PR_Programmatic Progress_1A'!L37)</f>
        <v>-</v>
      </c>
      <c r="AD36" s="1998" t="str">
        <f>'PR_Programmatic Progress_1A'!M37</f>
        <v>BSS (Behavioral and Surveillance Survey)</v>
      </c>
      <c r="AE36" s="1999"/>
    </row>
    <row r="37" spans="1:24" s="13" customFormat="1" ht="12.75">
      <c r="A37" s="63"/>
      <c r="B37" s="63"/>
      <c r="C37" s="63"/>
      <c r="D37" s="63"/>
      <c r="E37" s="63"/>
      <c r="F37" s="63"/>
      <c r="G37" s="602"/>
      <c r="H37" s="602"/>
      <c r="I37" s="63"/>
      <c r="J37" s="63"/>
      <c r="K37" s="63"/>
      <c r="L37" s="63"/>
      <c r="M37" s="63"/>
      <c r="N37" s="63"/>
      <c r="O37" s="63"/>
      <c r="P37" s="63"/>
      <c r="Q37" s="63"/>
      <c r="R37" s="63"/>
      <c r="S37" s="63"/>
      <c r="T37" s="63"/>
      <c r="U37" s="63"/>
      <c r="V37" s="63"/>
      <c r="W37" s="63"/>
      <c r="X37" s="63"/>
    </row>
  </sheetData>
  <sheetProtection formatCells="0" formatColumns="0" formatRows="0"/>
  <mergeCells count="86">
    <mergeCell ref="V35:Y35"/>
    <mergeCell ref="AD35:AE35"/>
    <mergeCell ref="V36:Y36"/>
    <mergeCell ref="AD36:AE36"/>
    <mergeCell ref="V33:Y33"/>
    <mergeCell ref="AD33:AE33"/>
    <mergeCell ref="V34:Y34"/>
    <mergeCell ref="AD34:AE34"/>
    <mergeCell ref="AD31:AE31"/>
    <mergeCell ref="V32:Y32"/>
    <mergeCell ref="AD32:AE32"/>
    <mergeCell ref="V29:Y29"/>
    <mergeCell ref="AD29:AE29"/>
    <mergeCell ref="V30:Y30"/>
    <mergeCell ref="AD30:AE30"/>
    <mergeCell ref="AD27:AE27"/>
    <mergeCell ref="V28:Y28"/>
    <mergeCell ref="AD28:AE28"/>
    <mergeCell ref="AD25:AE26"/>
    <mergeCell ref="U25:U26"/>
    <mergeCell ref="V25:Y26"/>
    <mergeCell ref="Z25:Z26"/>
    <mergeCell ref="AA25:AA26"/>
    <mergeCell ref="AB25:AB26"/>
    <mergeCell ref="B36:E36"/>
    <mergeCell ref="J36:K36"/>
    <mergeCell ref="N36:R36"/>
    <mergeCell ref="B27:E27"/>
    <mergeCell ref="B28:E28"/>
    <mergeCell ref="J27:K27"/>
    <mergeCell ref="B29:E29"/>
    <mergeCell ref="B30:E30"/>
    <mergeCell ref="N29:R29"/>
    <mergeCell ref="N30:R30"/>
    <mergeCell ref="A9:B9"/>
    <mergeCell ref="AC25:AC26"/>
    <mergeCell ref="C9:F9"/>
    <mergeCell ref="C14:F14"/>
    <mergeCell ref="C18:F18"/>
    <mergeCell ref="B35:E35"/>
    <mergeCell ref="J35:K35"/>
    <mergeCell ref="N35:R35"/>
    <mergeCell ref="V27:Y27"/>
    <mergeCell ref="V31:Y31"/>
    <mergeCell ref="A1:K1"/>
    <mergeCell ref="A3:B3"/>
    <mergeCell ref="C3:F3"/>
    <mergeCell ref="A5:B5"/>
    <mergeCell ref="C5:F5"/>
    <mergeCell ref="M25:M26"/>
    <mergeCell ref="J25:K26"/>
    <mergeCell ref="H25:H26"/>
    <mergeCell ref="A6:B6"/>
    <mergeCell ref="C6:F6"/>
    <mergeCell ref="A7:B7"/>
    <mergeCell ref="C7:F7"/>
    <mergeCell ref="A8:B8"/>
    <mergeCell ref="A25:A26"/>
    <mergeCell ref="F25:F26"/>
    <mergeCell ref="B25:E26"/>
    <mergeCell ref="A20:M20"/>
    <mergeCell ref="A10:B10"/>
    <mergeCell ref="C8:F8"/>
    <mergeCell ref="C10:F10"/>
    <mergeCell ref="N24:O24"/>
    <mergeCell ref="N25:R26"/>
    <mergeCell ref="G25:G26"/>
    <mergeCell ref="I25:I26"/>
    <mergeCell ref="L25:L26"/>
    <mergeCell ref="N27:R27"/>
    <mergeCell ref="B34:E34"/>
    <mergeCell ref="J34:K34"/>
    <mergeCell ref="N34:R34"/>
    <mergeCell ref="J28:K28"/>
    <mergeCell ref="N32:R32"/>
    <mergeCell ref="B31:E31"/>
    <mergeCell ref="B32:E32"/>
    <mergeCell ref="B33:E33"/>
    <mergeCell ref="J30:K30"/>
    <mergeCell ref="N28:R28"/>
    <mergeCell ref="N33:R33"/>
    <mergeCell ref="J33:K33"/>
    <mergeCell ref="J31:K31"/>
    <mergeCell ref="J29:K29"/>
    <mergeCell ref="J32:K32"/>
    <mergeCell ref="N31:R31"/>
  </mergeCells>
  <conditionalFormatting sqref="A27:K36">
    <cfRule type="cellIs" priority="3" dxfId="0" operator="notEqual">
      <formula>U27</formula>
    </cfRule>
  </conditionalFormatting>
  <conditionalFormatting sqref="L27:L36">
    <cfRule type="cellIs" priority="67" dxfId="0" operator="notEqual">
      <formula>'LFA_Programmatic Progress_1A'!#REF!</formula>
    </cfRule>
  </conditionalFormatting>
  <dataValidations count="6">
    <dataValidation allowBlank="1" showInputMessage="1" showErrorMessage="1" sqref="Z27:AC36 U27:U36 A27:A36"/>
    <dataValidation type="list" allowBlank="1" showInputMessage="1" showErrorMessage="1" sqref="G14:H14 G18:H18">
      <formula1>"Select,N/A,1,2,3,4,5,6,7,8,9,10,11,12,13,14,15,16,17,18,19,20"</formula1>
    </dataValidation>
    <dataValidation type="list" allowBlank="1" showInputMessage="1" showErrorMessage="1" sqref="G6:H6">
      <formula1>"Select,Health Systems Strengthening,HIV/AIDS,HIV/TB,Integrated,Malaria,Tuberculosis"</formula1>
    </dataValidation>
    <dataValidation type="list" allowBlank="1" showInputMessage="1" showErrorMessage="1" sqref="G10:H10">
      <formula1>"Select,USD,EUR"</formula1>
    </dataValidation>
    <dataValidation type="list" allowBlank="1" showInputMessage="1" showErrorMessage="1" sqref="G12:H12 G16:H16">
      <formula1>"Select,1,2,3,4,5,6,7,8,9,10,11,12,13,14,15,16,17,18,19,20"</formula1>
    </dataValidation>
    <dataValidation type="list" allowBlank="1" showInputMessage="1" prompt="If &quot;Other&quot;, please specify" sqref="L27:L36">
      <formula1>"Select,Not Verified,Desk Review,Other ..."</formula1>
    </dataValidation>
  </dataValidations>
  <printOptions horizontalCentered="1"/>
  <pageMargins left="0.7480314960629921" right="0.7480314960629921" top="0.5905511811023623" bottom="0.5905511811023623" header="0.5118110236220472" footer="0.5118110236220472"/>
  <pageSetup cellComments="asDisplayed" fitToHeight="0" horizontalDpi="600" verticalDpi="600" orientation="landscape" paperSize="9" scale="40" r:id="rId1"/>
  <headerFooter alignWithMargins="0">
    <oddFooter>&amp;L&amp;9&amp;F&amp;C&amp;A&amp;R&amp;9Page &amp;P of &amp;N</oddFooter>
  </headerFooter>
  <ignoredErrors>
    <ignoredError sqref="F12:F13 F16:F17 C18 D16:D17 C14 D12:D13 D5:F10 C5:C6 C8:C10" unlockedFormula="1"/>
  </ignoredErrors>
</worksheet>
</file>

<file path=xl/worksheets/sheet16.xml><?xml version="1.0" encoding="utf-8"?>
<worksheet xmlns="http://schemas.openxmlformats.org/spreadsheetml/2006/main" xmlns:r="http://schemas.openxmlformats.org/officeDocument/2006/relationships">
  <sheetPr>
    <tabColor indexed="40"/>
    <pageSetUpPr fitToPage="1"/>
  </sheetPr>
  <dimension ref="A1:AH46"/>
  <sheetViews>
    <sheetView view="pageBreakPreview" zoomScale="70" zoomScaleNormal="40" zoomScaleSheetLayoutView="70" zoomScalePageLayoutView="0" workbookViewId="0" topLeftCell="A6">
      <selection activeCell="B21" sqref="B21"/>
    </sheetView>
  </sheetViews>
  <sheetFormatPr defaultColWidth="9.140625" defaultRowHeight="12.75"/>
  <cols>
    <col min="1" max="2" width="13.421875" style="63" customWidth="1"/>
    <col min="3" max="3" width="19.57421875" style="63" customWidth="1"/>
    <col min="4" max="4" width="22.7109375" style="63" customWidth="1"/>
    <col min="5" max="5" width="14.8515625" style="63" customWidth="1"/>
    <col min="6" max="6" width="24.00390625" style="63" customWidth="1"/>
    <col min="7" max="7" width="16.7109375" style="602" customWidth="1"/>
    <col min="8" max="8" width="12.7109375" style="63" customWidth="1"/>
    <col min="9" max="9" width="19.57421875" style="63" customWidth="1"/>
    <col min="10" max="10" width="18.28125" style="610" customWidth="1"/>
    <col min="11" max="11" width="21.421875" style="63" bestFit="1" customWidth="1"/>
    <col min="12" max="12" width="21.140625" style="63" bestFit="1" customWidth="1"/>
    <col min="13" max="13" width="12.140625" style="63" customWidth="1"/>
    <col min="14" max="14" width="5.7109375" style="63" customWidth="1"/>
    <col min="15" max="15" width="17.00390625" style="63" customWidth="1"/>
    <col min="16" max="16" width="20.140625" style="63" bestFit="1" customWidth="1"/>
    <col min="17" max="17" width="9.140625" style="63" customWidth="1"/>
    <col min="18" max="18" width="29.57421875" style="63" customWidth="1"/>
    <col min="19" max="20" width="9.140625" style="63" customWidth="1"/>
    <col min="21" max="21" width="2.8515625" style="63" customWidth="1"/>
    <col min="22" max="35" width="9.140625" style="63" hidden="1" customWidth="1"/>
    <col min="36" max="243" width="9.140625" style="63" customWidth="1"/>
    <col min="244" max="16384" width="9.140625" style="63" customWidth="1"/>
  </cols>
  <sheetData>
    <row r="1" spans="1:25" s="3" customFormat="1" ht="25.5" customHeight="1">
      <c r="A1" s="1940" t="s">
        <v>282</v>
      </c>
      <c r="B1" s="1940"/>
      <c r="C1" s="1940"/>
      <c r="D1" s="1940"/>
      <c r="E1" s="1940"/>
      <c r="F1" s="1940"/>
      <c r="G1" s="1940"/>
      <c r="H1" s="1940"/>
      <c r="I1" s="1940"/>
      <c r="J1" s="1940"/>
      <c r="K1" s="1940"/>
      <c r="L1" s="69"/>
      <c r="M1" s="69"/>
      <c r="N1" s="72"/>
      <c r="O1" s="72"/>
      <c r="P1" s="72"/>
      <c r="Q1" s="72"/>
      <c r="R1" s="72"/>
      <c r="S1" s="72"/>
      <c r="T1" s="72"/>
      <c r="U1" s="72"/>
      <c r="V1" s="72"/>
      <c r="W1" s="72"/>
      <c r="X1" s="72"/>
      <c r="Y1" s="72"/>
    </row>
    <row r="2" spans="1:25" s="13" customFormat="1" ht="27" customHeight="1" thickBot="1">
      <c r="A2" s="98" t="s">
        <v>157</v>
      </c>
      <c r="B2" s="72"/>
      <c r="C2" s="72"/>
      <c r="D2" s="72"/>
      <c r="E2" s="72"/>
      <c r="F2" s="72"/>
      <c r="G2" s="72"/>
      <c r="H2" s="72"/>
      <c r="I2" s="72"/>
      <c r="J2" s="454"/>
      <c r="K2" s="72"/>
      <c r="L2" s="72"/>
      <c r="M2" s="72"/>
      <c r="N2" s="72"/>
      <c r="O2" s="72"/>
      <c r="P2" s="72"/>
      <c r="Q2" s="72"/>
      <c r="R2" s="72"/>
      <c r="S2" s="72"/>
      <c r="T2" s="72"/>
      <c r="U2" s="72"/>
      <c r="V2" s="72"/>
      <c r="W2" s="72"/>
      <c r="X2" s="72"/>
      <c r="Y2" s="72"/>
    </row>
    <row r="3" spans="1:25" s="4" customFormat="1" ht="25.5" customHeight="1" thickBot="1">
      <c r="A3" s="1552" t="s">
        <v>70</v>
      </c>
      <c r="B3" s="2039"/>
      <c r="C3" s="2040"/>
      <c r="D3" s="498" t="str">
        <f>IF('LFA_Programmatic Progress_1A'!C7="","",'LFA_Programmatic Progress_1A'!C7)</f>
        <v>MNT-910-G03-H</v>
      </c>
      <c r="E3" s="499"/>
      <c r="F3" s="499"/>
      <c r="G3" s="500"/>
      <c r="H3" s="194"/>
      <c r="I3" s="199"/>
      <c r="J3" s="468"/>
      <c r="K3" s="73"/>
      <c r="L3" s="73"/>
      <c r="M3" s="73"/>
      <c r="N3" s="73"/>
      <c r="O3" s="73"/>
      <c r="P3" s="73"/>
      <c r="Q3" s="73"/>
      <c r="R3" s="73"/>
      <c r="S3" s="73"/>
      <c r="T3" s="73"/>
      <c r="U3" s="73"/>
      <c r="V3" s="73"/>
      <c r="W3" s="73"/>
      <c r="X3" s="73"/>
      <c r="Y3" s="73"/>
    </row>
    <row r="4" spans="1:25" s="4" customFormat="1" ht="15" customHeight="1">
      <c r="A4" s="1552" t="s">
        <v>274</v>
      </c>
      <c r="B4" s="2040"/>
      <c r="C4" s="2040"/>
      <c r="D4" s="53" t="s">
        <v>280</v>
      </c>
      <c r="E4" s="505" t="str">
        <f>IF('LFA_Programmatic Progress_1A'!D12="Select","",'LFA_Programmatic Progress_1A'!D12)</f>
        <v>Semester</v>
      </c>
      <c r="F4" s="5" t="s">
        <v>281</v>
      </c>
      <c r="G4" s="47">
        <f>IF('LFA_Programmatic Progress_1A'!F12="Select","",'LFA_Programmatic Progress_1A'!F12)</f>
        <v>5</v>
      </c>
      <c r="H4" s="195"/>
      <c r="I4" s="170"/>
      <c r="K4" s="73"/>
      <c r="L4" s="73"/>
      <c r="M4" s="73"/>
      <c r="N4" s="73"/>
      <c r="O4" s="73"/>
      <c r="P4" s="73"/>
      <c r="Q4" s="73"/>
      <c r="R4" s="73"/>
      <c r="S4" s="73"/>
      <c r="T4" s="73"/>
      <c r="U4" s="73"/>
      <c r="V4" s="73"/>
      <c r="W4" s="73"/>
      <c r="X4" s="73"/>
      <c r="Y4" s="73"/>
    </row>
    <row r="5" spans="1:25" s="4" customFormat="1" ht="15" customHeight="1" thickBot="1">
      <c r="A5" s="2041" t="s">
        <v>275</v>
      </c>
      <c r="B5" s="2040"/>
      <c r="C5" s="2040"/>
      <c r="D5" s="54" t="s">
        <v>243</v>
      </c>
      <c r="E5" s="520">
        <f>IF('LFA_Programmatic Progress_1A'!D13="","",'LFA_Programmatic Progress_1A'!D13)</f>
        <v>41091</v>
      </c>
      <c r="F5" s="5" t="s">
        <v>261</v>
      </c>
      <c r="G5" s="521">
        <f>IF('LFA_Programmatic Progress_1A'!F13="","",'LFA_Programmatic Progress_1A'!F13)</f>
        <v>41274</v>
      </c>
      <c r="H5" s="196"/>
      <c r="I5" s="199"/>
      <c r="J5" s="469"/>
      <c r="K5" s="73"/>
      <c r="L5" s="73"/>
      <c r="M5" s="73"/>
      <c r="N5" s="73"/>
      <c r="O5" s="73"/>
      <c r="P5" s="73"/>
      <c r="Q5" s="73"/>
      <c r="R5" s="73"/>
      <c r="S5" s="73"/>
      <c r="T5" s="73"/>
      <c r="U5" s="73"/>
      <c r="V5" s="73"/>
      <c r="W5" s="73"/>
      <c r="X5" s="73"/>
      <c r="Y5" s="73"/>
    </row>
    <row r="6" spans="1:25" s="4" customFormat="1" ht="15" customHeight="1" thickBot="1">
      <c r="A6" s="2042" t="s">
        <v>276</v>
      </c>
      <c r="B6" s="2043"/>
      <c r="C6" s="2044"/>
      <c r="D6" s="495">
        <f>IF('LFA_Programmatic Progress_1A'!C14="Select","",'LFA_Programmatic Progress_1A'!C14)</f>
        <v>5</v>
      </c>
      <c r="E6" s="495"/>
      <c r="F6" s="495"/>
      <c r="G6" s="496"/>
      <c r="I6" s="198"/>
      <c r="J6" s="470"/>
      <c r="K6" s="73"/>
      <c r="L6" s="73"/>
      <c r="M6" s="73"/>
      <c r="N6" s="73"/>
      <c r="O6" s="73"/>
      <c r="P6" s="73"/>
      <c r="Q6" s="73"/>
      <c r="R6" s="73"/>
      <c r="S6" s="73"/>
      <c r="T6" s="73"/>
      <c r="U6" s="73"/>
      <c r="V6" s="73"/>
      <c r="W6" s="73"/>
      <c r="X6" s="73"/>
      <c r="Y6" s="73"/>
    </row>
    <row r="7" spans="1:13" s="67" customFormat="1" ht="22.5" customHeight="1">
      <c r="A7" s="2028"/>
      <c r="B7" s="2028"/>
      <c r="C7" s="2028"/>
      <c r="D7" s="2028"/>
      <c r="E7" s="2028"/>
      <c r="F7" s="2028"/>
      <c r="G7" s="2028"/>
      <c r="H7" s="2028"/>
      <c r="I7" s="2028"/>
      <c r="J7" s="2028"/>
      <c r="K7" s="2028"/>
      <c r="L7" s="2028"/>
      <c r="M7" s="68"/>
    </row>
    <row r="8" spans="1:20" s="67" customFormat="1" ht="39" customHeight="1" thickBot="1">
      <c r="A8" s="2027" t="s">
        <v>534</v>
      </c>
      <c r="B8" s="2027"/>
      <c r="C8" s="2027"/>
      <c r="D8" s="2027"/>
      <c r="E8" s="2027"/>
      <c r="F8" s="2027"/>
      <c r="G8" s="2027"/>
      <c r="H8" s="2027"/>
      <c r="I8" s="2027"/>
      <c r="J8" s="2027"/>
      <c r="K8" s="2027"/>
      <c r="L8" s="2027"/>
      <c r="M8" s="2027"/>
      <c r="N8" s="2027"/>
      <c r="O8" s="2027"/>
      <c r="P8" s="2027"/>
      <c r="Q8" s="2027"/>
      <c r="R8" s="2027"/>
      <c r="S8" s="2027"/>
      <c r="T8" s="2027"/>
    </row>
    <row r="9" spans="1:34" s="13" customFormat="1" ht="21.75" customHeight="1" thickBot="1">
      <c r="A9" s="2029" t="s">
        <v>528</v>
      </c>
      <c r="B9" s="2030"/>
      <c r="C9" s="2030"/>
      <c r="D9" s="2030"/>
      <c r="E9" s="2030"/>
      <c r="F9" s="2030"/>
      <c r="G9" s="2030"/>
      <c r="H9" s="2030"/>
      <c r="I9" s="2030"/>
      <c r="J9" s="2030"/>
      <c r="K9" s="2030"/>
      <c r="L9" s="2030"/>
      <c r="M9" s="2030"/>
      <c r="N9" s="2030"/>
      <c r="O9" s="2030"/>
      <c r="P9" s="2030"/>
      <c r="Q9" s="2030"/>
      <c r="R9" s="2030"/>
      <c r="S9" s="2030"/>
      <c r="T9" s="2031"/>
      <c r="U9" s="63"/>
      <c r="V9" s="63"/>
      <c r="W9" s="2029" t="s">
        <v>528</v>
      </c>
      <c r="X9" s="2030"/>
      <c r="Y9" s="2030"/>
      <c r="Z9" s="2030"/>
      <c r="AA9" s="2030"/>
      <c r="AB9" s="2030"/>
      <c r="AC9" s="2030"/>
      <c r="AD9" s="2030"/>
      <c r="AE9" s="2030"/>
      <c r="AF9" s="2030"/>
      <c r="AG9" s="2030"/>
      <c r="AH9" s="2031"/>
    </row>
    <row r="10" spans="1:34" s="13" customFormat="1" ht="12.75" customHeight="1">
      <c r="A10" s="2045" t="s">
        <v>138</v>
      </c>
      <c r="B10" s="2032" t="s">
        <v>219</v>
      </c>
      <c r="C10" s="2054" t="s">
        <v>246</v>
      </c>
      <c r="D10" s="2054"/>
      <c r="E10" s="2055"/>
      <c r="F10" s="2055"/>
      <c r="G10" s="2055"/>
      <c r="H10" s="2032" t="s">
        <v>58</v>
      </c>
      <c r="I10" s="2032" t="s">
        <v>527</v>
      </c>
      <c r="J10" s="2032" t="s">
        <v>2</v>
      </c>
      <c r="K10" s="2032" t="s">
        <v>63</v>
      </c>
      <c r="L10" s="2032" t="s">
        <v>446</v>
      </c>
      <c r="M10" s="2032" t="s">
        <v>140</v>
      </c>
      <c r="N10" s="2058"/>
      <c r="O10" s="2032" t="s">
        <v>26</v>
      </c>
      <c r="P10" s="1966" t="s">
        <v>73</v>
      </c>
      <c r="Q10" s="2032" t="s">
        <v>72</v>
      </c>
      <c r="R10" s="2050"/>
      <c r="S10" s="2050"/>
      <c r="T10" s="2051"/>
      <c r="U10" s="63"/>
      <c r="V10" s="63"/>
      <c r="W10" s="2045" t="s">
        <v>138</v>
      </c>
      <c r="X10" s="2063" t="s">
        <v>219</v>
      </c>
      <c r="Y10" s="2054" t="s">
        <v>246</v>
      </c>
      <c r="Z10" s="2054"/>
      <c r="AA10" s="2055"/>
      <c r="AB10" s="2055"/>
      <c r="AC10" s="2055"/>
      <c r="AD10" s="2032" t="s">
        <v>58</v>
      </c>
      <c r="AE10" s="2063" t="s">
        <v>527</v>
      </c>
      <c r="AF10" s="2063" t="s">
        <v>2</v>
      </c>
      <c r="AG10" s="2032" t="s">
        <v>63</v>
      </c>
      <c r="AH10" s="2066" t="s">
        <v>446</v>
      </c>
    </row>
    <row r="11" spans="1:34" s="13" customFormat="1" ht="87.75" customHeight="1" thickBot="1">
      <c r="A11" s="1561"/>
      <c r="B11" s="2046"/>
      <c r="C11" s="2056"/>
      <c r="D11" s="2056"/>
      <c r="E11" s="2057"/>
      <c r="F11" s="2057"/>
      <c r="G11" s="2057"/>
      <c r="H11" s="2038"/>
      <c r="I11" s="2033"/>
      <c r="J11" s="2033"/>
      <c r="K11" s="2038"/>
      <c r="L11" s="2038"/>
      <c r="M11" s="2038"/>
      <c r="N11" s="2038"/>
      <c r="O11" s="2038"/>
      <c r="P11" s="2059"/>
      <c r="Q11" s="2052"/>
      <c r="R11" s="2052"/>
      <c r="S11" s="2052"/>
      <c r="T11" s="2053"/>
      <c r="U11" s="63"/>
      <c r="V11" s="63"/>
      <c r="W11" s="1561"/>
      <c r="X11" s="2064"/>
      <c r="Y11" s="2056"/>
      <c r="Z11" s="2056"/>
      <c r="AA11" s="2057"/>
      <c r="AB11" s="2057"/>
      <c r="AC11" s="2057"/>
      <c r="AD11" s="2038"/>
      <c r="AE11" s="2065"/>
      <c r="AF11" s="2065"/>
      <c r="AG11" s="2038"/>
      <c r="AH11" s="2067"/>
    </row>
    <row r="12" spans="1:34" s="13" customFormat="1" ht="63.75" customHeight="1">
      <c r="A12" s="606">
        <f>W12</f>
        <v>1</v>
      </c>
      <c r="B12" s="607">
        <f>X12</f>
        <v>1</v>
      </c>
      <c r="C12" s="2036" t="str">
        <f>Y12</f>
        <v>Number of IDUs reached by HIV prevention services</v>
      </c>
      <c r="D12" s="2036"/>
      <c r="E12" s="2037"/>
      <c r="F12" s="2037"/>
      <c r="G12" s="2037"/>
      <c r="H12" s="1084" t="str">
        <f>AD12</f>
        <v>Yes</v>
      </c>
      <c r="I12" s="1084" t="str">
        <f aca="true" t="shared" si="0" ref="I12:L27">AE12</f>
        <v>N-not cumulative</v>
      </c>
      <c r="J12" s="1084" t="str">
        <f t="shared" si="0"/>
        <v>Yes - Top 10</v>
      </c>
      <c r="K12" s="1146">
        <f t="shared" si="0"/>
        <v>400</v>
      </c>
      <c r="L12" s="1147">
        <f t="shared" si="0"/>
        <v>896</v>
      </c>
      <c r="M12" s="2034"/>
      <c r="N12" s="2035"/>
      <c r="O12" s="1082"/>
      <c r="P12" s="1154"/>
      <c r="Q12" s="2047"/>
      <c r="R12" s="2048"/>
      <c r="S12" s="2048"/>
      <c r="T12" s="2049"/>
      <c r="U12" s="63"/>
      <c r="V12" s="63"/>
      <c r="W12" s="606">
        <f>IF('PR_Programmatic Progress_1B'!A12="","",'PR_Programmatic Progress_1B'!A12)</f>
        <v>1</v>
      </c>
      <c r="X12" s="607">
        <f>IF('PR_Programmatic Progress_1B'!B12="","",'PR_Programmatic Progress_1B'!B12)</f>
        <v>1</v>
      </c>
      <c r="Y12" s="2036" t="str">
        <f>IF('PR_Programmatic Progress_1B'!C12="","",'PR_Programmatic Progress_1B'!C12)</f>
        <v>Number of IDUs reached by HIV prevention services</v>
      </c>
      <c r="Z12" s="2036"/>
      <c r="AA12" s="2037"/>
      <c r="AB12" s="2037"/>
      <c r="AC12" s="2037"/>
      <c r="AD12" s="1084" t="str">
        <f>IF('PR_Programmatic Progress_1B'!G12="","",'PR_Programmatic Progress_1B'!G12)</f>
        <v>Yes</v>
      </c>
      <c r="AE12" s="1084" t="str">
        <f>IF('PR_Programmatic Progress_1B'!H12="","",'PR_Programmatic Progress_1B'!H12)</f>
        <v>N-not cumulative</v>
      </c>
      <c r="AF12" s="1084" t="str">
        <f>IF('PR_Programmatic Progress_1B'!I12="","",'PR_Programmatic Progress_1B'!I12)</f>
        <v>Yes - Top 10</v>
      </c>
      <c r="AG12" s="1084">
        <f>IF('PR_Programmatic Progress_1B'!L12="","",'PR_Programmatic Progress_1B'!L12)</f>
        <v>400</v>
      </c>
      <c r="AH12" s="1107">
        <f>IF('PR_Programmatic Progress_1B'!M12="","",'PR_Programmatic Progress_1B'!M12)</f>
        <v>896</v>
      </c>
    </row>
    <row r="13" spans="1:34" s="13" customFormat="1" ht="63.75" customHeight="1">
      <c r="A13" s="608">
        <f aca="true" t="shared" si="1" ref="A13:A37">W13</f>
        <v>1</v>
      </c>
      <c r="B13" s="609">
        <f aca="true" t="shared" si="2" ref="B13:B37">X13</f>
        <v>2</v>
      </c>
      <c r="C13" s="2005" t="str">
        <f aca="true" t="shared" si="3" ref="C13:C37">Y13</f>
        <v>Number of IDUs on opoid substitution therapy</v>
      </c>
      <c r="D13" s="2006"/>
      <c r="E13" s="2006"/>
      <c r="F13" s="2006"/>
      <c r="G13" s="2007"/>
      <c r="H13" s="1084" t="str">
        <f aca="true" t="shared" si="4" ref="H13:J37">AD13</f>
        <v>No</v>
      </c>
      <c r="I13" s="1084" t="str">
        <f t="shared" si="0"/>
        <v>Y-cumulative annually</v>
      </c>
      <c r="J13" s="1084" t="str">
        <f t="shared" si="0"/>
        <v>Yes - Top 10</v>
      </c>
      <c r="K13" s="1146">
        <f t="shared" si="0"/>
        <v>112</v>
      </c>
      <c r="L13" s="1148">
        <f aca="true" t="shared" si="5" ref="L13:L37">AH13</f>
        <v>142</v>
      </c>
      <c r="M13" s="2011"/>
      <c r="N13" s="2012"/>
      <c r="O13" s="1083"/>
      <c r="P13" s="1155"/>
      <c r="Q13" s="2060"/>
      <c r="R13" s="2061"/>
      <c r="S13" s="2061"/>
      <c r="T13" s="2062"/>
      <c r="U13" s="63"/>
      <c r="V13" s="63"/>
      <c r="W13" s="608">
        <f>IF('PR_Programmatic Progress_1B'!A13="","",'PR_Programmatic Progress_1B'!A13)</f>
        <v>1</v>
      </c>
      <c r="X13" s="609">
        <f>IF('PR_Programmatic Progress_1B'!B13="","",'PR_Programmatic Progress_1B'!B13)</f>
        <v>2</v>
      </c>
      <c r="Y13" s="2005" t="str">
        <f>IF('PR_Programmatic Progress_1B'!C13="","",'PR_Programmatic Progress_1B'!C13)</f>
        <v>Number of IDUs on opoid substitution therapy</v>
      </c>
      <c r="Z13" s="2006"/>
      <c r="AA13" s="2006"/>
      <c r="AB13" s="2006"/>
      <c r="AC13" s="2007"/>
      <c r="AD13" s="1084" t="str">
        <f>IF('PR_Programmatic Progress_1B'!G13="","",'PR_Programmatic Progress_1B'!G13)</f>
        <v>No</v>
      </c>
      <c r="AE13" s="1084" t="str">
        <f>IF('PR_Programmatic Progress_1B'!H13="","",'PR_Programmatic Progress_1B'!H13)</f>
        <v>Y-cumulative annually</v>
      </c>
      <c r="AF13" s="1084" t="str">
        <f>IF('PR_Programmatic Progress_1B'!I13="","",'PR_Programmatic Progress_1B'!I13)</f>
        <v>Yes - Top 10</v>
      </c>
      <c r="AG13" s="1084">
        <f>IF('PR_Programmatic Progress_1B'!L13="","",'PR_Programmatic Progress_1B'!L13)</f>
        <v>112</v>
      </c>
      <c r="AH13" s="1108">
        <f>IF('PR_Programmatic Progress_1B'!M13="","",'PR_Programmatic Progress_1B'!M13)</f>
        <v>142</v>
      </c>
    </row>
    <row r="14" spans="1:34" s="13" customFormat="1" ht="63.75" customHeight="1">
      <c r="A14" s="608">
        <f t="shared" si="1"/>
        <v>1</v>
      </c>
      <c r="B14" s="609">
        <f t="shared" si="2"/>
        <v>3</v>
      </c>
      <c r="C14" s="2005" t="str">
        <f t="shared" si="3"/>
        <v>Number of MSM reached by HIV prevention services</v>
      </c>
      <c r="D14" s="2006"/>
      <c r="E14" s="2006"/>
      <c r="F14" s="2006"/>
      <c r="G14" s="2007"/>
      <c r="H14" s="1084" t="str">
        <f t="shared" si="4"/>
        <v>Yes</v>
      </c>
      <c r="I14" s="1084" t="str">
        <f t="shared" si="0"/>
        <v>N-not cumulative</v>
      </c>
      <c r="J14" s="1084" t="str">
        <f t="shared" si="0"/>
        <v>Yes - Top 10</v>
      </c>
      <c r="K14" s="1146">
        <f t="shared" si="0"/>
        <v>461</v>
      </c>
      <c r="L14" s="1148">
        <f t="shared" si="5"/>
        <v>312</v>
      </c>
      <c r="M14" s="2011"/>
      <c r="N14" s="2012"/>
      <c r="O14" s="1081"/>
      <c r="P14" s="1156"/>
      <c r="Q14" s="2008"/>
      <c r="R14" s="2009"/>
      <c r="S14" s="2009"/>
      <c r="T14" s="2010"/>
      <c r="U14" s="63"/>
      <c r="V14" s="63"/>
      <c r="W14" s="608">
        <f>IF('PR_Programmatic Progress_1B'!A14="","",'PR_Programmatic Progress_1B'!A14)</f>
        <v>1</v>
      </c>
      <c r="X14" s="609">
        <f>IF('PR_Programmatic Progress_1B'!B14="","",'PR_Programmatic Progress_1B'!B14)</f>
        <v>3</v>
      </c>
      <c r="Y14" s="2005" t="str">
        <f>IF('PR_Programmatic Progress_1B'!C14="","",'PR_Programmatic Progress_1B'!C14)</f>
        <v>Number of MSM reached by HIV prevention services</v>
      </c>
      <c r="Z14" s="2006"/>
      <c r="AA14" s="2006"/>
      <c r="AB14" s="2006"/>
      <c r="AC14" s="2007"/>
      <c r="AD14" s="1084" t="str">
        <f>IF('PR_Programmatic Progress_1B'!G14="","",'PR_Programmatic Progress_1B'!G14)</f>
        <v>Yes</v>
      </c>
      <c r="AE14" s="1084" t="str">
        <f>IF('PR_Programmatic Progress_1B'!H14="","",'PR_Programmatic Progress_1B'!H14)</f>
        <v>N-not cumulative</v>
      </c>
      <c r="AF14" s="1084" t="str">
        <f>IF('PR_Programmatic Progress_1B'!I14="","",'PR_Programmatic Progress_1B'!I14)</f>
        <v>Yes - Top 10</v>
      </c>
      <c r="AG14" s="1084">
        <f>IF('PR_Programmatic Progress_1B'!L14="","",'PR_Programmatic Progress_1B'!L14)</f>
        <v>461</v>
      </c>
      <c r="AH14" s="1108">
        <f>IF('PR_Programmatic Progress_1B'!M14="","",'PR_Programmatic Progress_1B'!M14)</f>
        <v>312</v>
      </c>
    </row>
    <row r="15" spans="1:34" s="13" customFormat="1" ht="63.75" customHeight="1">
      <c r="A15" s="608">
        <f t="shared" si="1"/>
        <v>1</v>
      </c>
      <c r="B15" s="609">
        <f t="shared" si="2"/>
        <v>4</v>
      </c>
      <c r="C15" s="2005" t="str">
        <f t="shared" si="3"/>
        <v>Number of FSWs reached by HIV prevention services</v>
      </c>
      <c r="D15" s="2006"/>
      <c r="E15" s="2006"/>
      <c r="F15" s="2006"/>
      <c r="G15" s="2007"/>
      <c r="H15" s="1084" t="str">
        <f t="shared" si="4"/>
        <v>Yes</v>
      </c>
      <c r="I15" s="1084" t="str">
        <f t="shared" si="0"/>
        <v>N-not cumulative</v>
      </c>
      <c r="J15" s="1084" t="str">
        <f t="shared" si="0"/>
        <v>Yes - Top 10</v>
      </c>
      <c r="K15" s="1146">
        <f t="shared" si="0"/>
        <v>100</v>
      </c>
      <c r="L15" s="1148">
        <f t="shared" si="5"/>
        <v>119</v>
      </c>
      <c r="M15" s="2011"/>
      <c r="N15" s="2012"/>
      <c r="O15" s="1081"/>
      <c r="P15" s="1156"/>
      <c r="Q15" s="2008"/>
      <c r="R15" s="2009"/>
      <c r="S15" s="2009"/>
      <c r="T15" s="2010"/>
      <c r="U15" s="63"/>
      <c r="V15" s="63"/>
      <c r="W15" s="608">
        <f>IF('PR_Programmatic Progress_1B'!A15="","",'PR_Programmatic Progress_1B'!A15)</f>
        <v>1</v>
      </c>
      <c r="X15" s="609">
        <f>IF('PR_Programmatic Progress_1B'!B15="","",'PR_Programmatic Progress_1B'!B15)</f>
        <v>4</v>
      </c>
      <c r="Y15" s="2005" t="str">
        <f>IF('PR_Programmatic Progress_1B'!C15="","",'PR_Programmatic Progress_1B'!C15)</f>
        <v>Number of FSWs reached by HIV prevention services</v>
      </c>
      <c r="Z15" s="2006"/>
      <c r="AA15" s="2006"/>
      <c r="AB15" s="2006"/>
      <c r="AC15" s="2007"/>
      <c r="AD15" s="1084" t="str">
        <f>IF('PR_Programmatic Progress_1B'!G15="","",'PR_Programmatic Progress_1B'!G15)</f>
        <v>Yes</v>
      </c>
      <c r="AE15" s="1084" t="str">
        <f>IF('PR_Programmatic Progress_1B'!H15="","",'PR_Programmatic Progress_1B'!H15)</f>
        <v>N-not cumulative</v>
      </c>
      <c r="AF15" s="1084" t="str">
        <f>IF('PR_Programmatic Progress_1B'!I15="","",'PR_Programmatic Progress_1B'!I15)</f>
        <v>Yes - Top 10</v>
      </c>
      <c r="AG15" s="1084">
        <f>IF('PR_Programmatic Progress_1B'!L15="","",'PR_Programmatic Progress_1B'!L15)</f>
        <v>100</v>
      </c>
      <c r="AH15" s="1108">
        <f>IF('PR_Programmatic Progress_1B'!M15="","",'PR_Programmatic Progress_1B'!M15)</f>
        <v>119</v>
      </c>
    </row>
    <row r="16" spans="1:34" s="13" customFormat="1" ht="63.75" customHeight="1">
      <c r="A16" s="608">
        <f t="shared" si="1"/>
        <v>1</v>
      </c>
      <c r="B16" s="609">
        <f t="shared" si="2"/>
        <v>5</v>
      </c>
      <c r="C16" s="2005" t="str">
        <f t="shared" si="3"/>
        <v>Number of merchant marines reached by HIV prevention services</v>
      </c>
      <c r="D16" s="2006"/>
      <c r="E16" s="2006"/>
      <c r="F16" s="2006"/>
      <c r="G16" s="2007"/>
      <c r="H16" s="1084" t="str">
        <f t="shared" si="4"/>
        <v>Yes</v>
      </c>
      <c r="I16" s="1084" t="str">
        <f t="shared" si="0"/>
        <v>Y-cumulative annually</v>
      </c>
      <c r="J16" s="1084" t="str">
        <f t="shared" si="0"/>
        <v>Yes - Top 10</v>
      </c>
      <c r="K16" s="1146">
        <f t="shared" si="0"/>
        <v>600</v>
      </c>
      <c r="L16" s="1148">
        <f t="shared" si="5"/>
        <v>930</v>
      </c>
      <c r="M16" s="2011"/>
      <c r="N16" s="2012"/>
      <c r="O16" s="1081"/>
      <c r="P16" s="1156"/>
      <c r="Q16" s="2008"/>
      <c r="R16" s="2009"/>
      <c r="S16" s="2009"/>
      <c r="T16" s="2010"/>
      <c r="U16" s="63"/>
      <c r="V16" s="63"/>
      <c r="W16" s="608">
        <f>IF('PR_Programmatic Progress_1B'!A16="","",'PR_Programmatic Progress_1B'!A16)</f>
        <v>1</v>
      </c>
      <c r="X16" s="609">
        <f>IF('PR_Programmatic Progress_1B'!B16="","",'PR_Programmatic Progress_1B'!B16)</f>
        <v>5</v>
      </c>
      <c r="Y16" s="2005" t="str">
        <f>IF('PR_Programmatic Progress_1B'!C16="","",'PR_Programmatic Progress_1B'!C16)</f>
        <v>Number of merchant marines reached by HIV prevention services</v>
      </c>
      <c r="Z16" s="2006"/>
      <c r="AA16" s="2006"/>
      <c r="AB16" s="2006"/>
      <c r="AC16" s="2007"/>
      <c r="AD16" s="1084" t="str">
        <f>IF('PR_Programmatic Progress_1B'!G16="","",'PR_Programmatic Progress_1B'!G16)</f>
        <v>Yes</v>
      </c>
      <c r="AE16" s="1084" t="str">
        <f>IF('PR_Programmatic Progress_1B'!H16="","",'PR_Programmatic Progress_1B'!H16)</f>
        <v>Y-cumulative annually</v>
      </c>
      <c r="AF16" s="1084" t="str">
        <f>IF('PR_Programmatic Progress_1B'!I16="","",'PR_Programmatic Progress_1B'!I16)</f>
        <v>Yes - Top 10</v>
      </c>
      <c r="AG16" s="1084">
        <f>IF('PR_Programmatic Progress_1B'!L16="","",'PR_Programmatic Progress_1B'!L16)</f>
        <v>600</v>
      </c>
      <c r="AH16" s="1108">
        <f>IF('PR_Programmatic Progress_1B'!M16="","",'PR_Programmatic Progress_1B'!M16)</f>
        <v>930</v>
      </c>
    </row>
    <row r="17" spans="1:34" s="13" customFormat="1" ht="63.75" customHeight="1">
      <c r="A17" s="608">
        <f t="shared" si="1"/>
        <v>1</v>
      </c>
      <c r="B17" s="609">
        <f t="shared" si="2"/>
        <v>6</v>
      </c>
      <c r="C17" s="2005" t="str">
        <f t="shared" si="3"/>
        <v>Number of Roma youth reached by HIV prevention services</v>
      </c>
      <c r="D17" s="2006"/>
      <c r="E17" s="2006"/>
      <c r="F17" s="2006"/>
      <c r="G17" s="2007"/>
      <c r="H17" s="1084" t="str">
        <f t="shared" si="4"/>
        <v>Yes</v>
      </c>
      <c r="I17" s="1084" t="str">
        <f t="shared" si="0"/>
        <v>Y-cumulative annually</v>
      </c>
      <c r="J17" s="1084" t="str">
        <f t="shared" si="0"/>
        <v>Yes - Top 10</v>
      </c>
      <c r="K17" s="1146">
        <f aca="true" t="shared" si="6" ref="K17:K37">AG17</f>
        <v>650</v>
      </c>
      <c r="L17" s="1148">
        <f t="shared" si="5"/>
        <v>644</v>
      </c>
      <c r="M17" s="2011"/>
      <c r="N17" s="2012"/>
      <c r="O17" s="1081"/>
      <c r="P17" s="1156"/>
      <c r="Q17" s="2008"/>
      <c r="R17" s="2009"/>
      <c r="S17" s="2009"/>
      <c r="T17" s="2010"/>
      <c r="U17" s="63"/>
      <c r="V17" s="63"/>
      <c r="W17" s="608">
        <f>IF('PR_Programmatic Progress_1B'!A17="","",'PR_Programmatic Progress_1B'!A17)</f>
        <v>1</v>
      </c>
      <c r="X17" s="609">
        <f>IF('PR_Programmatic Progress_1B'!B17="","",'PR_Programmatic Progress_1B'!B17)</f>
        <v>6</v>
      </c>
      <c r="Y17" s="2005" t="str">
        <f>IF('PR_Programmatic Progress_1B'!C17="","",'PR_Programmatic Progress_1B'!C17)</f>
        <v>Number of Roma youth reached by HIV prevention services</v>
      </c>
      <c r="Z17" s="2006"/>
      <c r="AA17" s="2006"/>
      <c r="AB17" s="2006"/>
      <c r="AC17" s="2007"/>
      <c r="AD17" s="1084" t="str">
        <f>IF('PR_Programmatic Progress_1B'!G17="","",'PR_Programmatic Progress_1B'!G17)</f>
        <v>Yes</v>
      </c>
      <c r="AE17" s="1084" t="str">
        <f>IF('PR_Programmatic Progress_1B'!H17="","",'PR_Programmatic Progress_1B'!H17)</f>
        <v>Y-cumulative annually</v>
      </c>
      <c r="AF17" s="1084" t="str">
        <f>IF('PR_Programmatic Progress_1B'!I17="","",'PR_Programmatic Progress_1B'!I17)</f>
        <v>Yes - Top 10</v>
      </c>
      <c r="AG17" s="1084">
        <f>IF('PR_Programmatic Progress_1B'!L17="","",'PR_Programmatic Progress_1B'!L17)</f>
        <v>650</v>
      </c>
      <c r="AH17" s="1108">
        <f>IF('PR_Programmatic Progress_1B'!M17="","",'PR_Programmatic Progress_1B'!M17)</f>
        <v>644</v>
      </c>
    </row>
    <row r="18" spans="1:34" s="13" customFormat="1" ht="63.75" customHeight="1">
      <c r="A18" s="608">
        <f t="shared" si="1"/>
        <v>1</v>
      </c>
      <c r="B18" s="609">
        <f t="shared" si="2"/>
        <v>7</v>
      </c>
      <c r="C18" s="2005" t="str">
        <f t="shared" si="3"/>
        <v>Number of prisoners reached by HIV education/counselling services</v>
      </c>
      <c r="D18" s="2006"/>
      <c r="E18" s="2006"/>
      <c r="F18" s="2006"/>
      <c r="G18" s="2007"/>
      <c r="H18" s="1084" t="str">
        <f t="shared" si="4"/>
        <v>Yes</v>
      </c>
      <c r="I18" s="1084" t="str">
        <f t="shared" si="0"/>
        <v>Y-cumulative annually</v>
      </c>
      <c r="J18" s="1084" t="str">
        <f t="shared" si="0"/>
        <v>No</v>
      </c>
      <c r="K18" s="1146">
        <f t="shared" si="6"/>
        <v>150</v>
      </c>
      <c r="L18" s="1148">
        <f t="shared" si="5"/>
        <v>99</v>
      </c>
      <c r="M18" s="2011"/>
      <c r="N18" s="2012"/>
      <c r="O18" s="1081"/>
      <c r="P18" s="1156"/>
      <c r="Q18" s="2008"/>
      <c r="R18" s="2009"/>
      <c r="S18" s="2009"/>
      <c r="T18" s="2010"/>
      <c r="U18" s="63"/>
      <c r="V18" s="63"/>
      <c r="W18" s="608">
        <f>IF('PR_Programmatic Progress_1B'!A18="","",'PR_Programmatic Progress_1B'!A18)</f>
        <v>1</v>
      </c>
      <c r="X18" s="609">
        <f>IF('PR_Programmatic Progress_1B'!B18="","",'PR_Programmatic Progress_1B'!B18)</f>
        <v>7</v>
      </c>
      <c r="Y18" s="2005" t="str">
        <f>IF('PR_Programmatic Progress_1B'!C18="","",'PR_Programmatic Progress_1B'!C18)</f>
        <v>Number of prisoners reached by HIV education/counselling services</v>
      </c>
      <c r="Z18" s="2006"/>
      <c r="AA18" s="2006"/>
      <c r="AB18" s="2006"/>
      <c r="AC18" s="2007"/>
      <c r="AD18" s="1084" t="str">
        <f>IF('PR_Programmatic Progress_1B'!G18="","",'PR_Programmatic Progress_1B'!G18)</f>
        <v>Yes</v>
      </c>
      <c r="AE18" s="1084" t="str">
        <f>IF('PR_Programmatic Progress_1B'!H18="","",'PR_Programmatic Progress_1B'!H18)</f>
        <v>Y-cumulative annually</v>
      </c>
      <c r="AF18" s="1084" t="str">
        <f>IF('PR_Programmatic Progress_1B'!I18="","",'PR_Programmatic Progress_1B'!I18)</f>
        <v>No</v>
      </c>
      <c r="AG18" s="1084">
        <f>IF('PR_Programmatic Progress_1B'!L18="","",'PR_Programmatic Progress_1B'!L18)</f>
        <v>150</v>
      </c>
      <c r="AH18" s="1108">
        <f>IF('PR_Programmatic Progress_1B'!M18="","",'PR_Programmatic Progress_1B'!M18)</f>
        <v>99</v>
      </c>
    </row>
    <row r="19" spans="1:34" s="13" customFormat="1" ht="63.75" customHeight="1">
      <c r="A19" s="608">
        <f t="shared" si="1"/>
        <v>2</v>
      </c>
      <c r="B19" s="609">
        <v>8</v>
      </c>
      <c r="C19" s="2005" t="str">
        <f t="shared" si="3"/>
        <v>Number of PLHIV that received psychosocial support</v>
      </c>
      <c r="D19" s="2006"/>
      <c r="E19" s="2006"/>
      <c r="F19" s="2006"/>
      <c r="G19" s="2007"/>
      <c r="H19" s="1084" t="str">
        <f t="shared" si="4"/>
        <v>Yes</v>
      </c>
      <c r="I19" s="1084" t="str">
        <f t="shared" si="0"/>
        <v>N-not cumulative</v>
      </c>
      <c r="J19" s="1084" t="str">
        <f t="shared" si="0"/>
        <v>No</v>
      </c>
      <c r="K19" s="1146">
        <f t="shared" si="6"/>
        <v>60</v>
      </c>
      <c r="L19" s="1148">
        <f t="shared" si="5"/>
        <v>63</v>
      </c>
      <c r="M19" s="2011"/>
      <c r="N19" s="2012"/>
      <c r="O19" s="1081"/>
      <c r="P19" s="1156"/>
      <c r="Q19" s="2008"/>
      <c r="R19" s="2009"/>
      <c r="S19" s="2009"/>
      <c r="T19" s="2010"/>
      <c r="U19" s="63"/>
      <c r="V19" s="63"/>
      <c r="W19" s="608">
        <f>IF('PR_Programmatic Progress_1B'!A19="","",'PR_Programmatic Progress_1B'!A19)</f>
        <v>2</v>
      </c>
      <c r="X19" s="609">
        <f>IF('PR_Programmatic Progress_1B'!B19="","",'PR_Programmatic Progress_1B'!B19)</f>
        <v>8</v>
      </c>
      <c r="Y19" s="2005" t="str">
        <f>IF('PR_Programmatic Progress_1B'!C19="","",'PR_Programmatic Progress_1B'!C19)</f>
        <v>Number of PLHIV that received psychosocial support</v>
      </c>
      <c r="Z19" s="2006"/>
      <c r="AA19" s="2006"/>
      <c r="AB19" s="2006"/>
      <c r="AC19" s="2007"/>
      <c r="AD19" s="1084" t="str">
        <f>IF('PR_Programmatic Progress_1B'!G19="","",'PR_Programmatic Progress_1B'!G19)</f>
        <v>Yes</v>
      </c>
      <c r="AE19" s="1084" t="str">
        <f>IF('PR_Programmatic Progress_1B'!H19="","",'PR_Programmatic Progress_1B'!H19)</f>
        <v>N-not cumulative</v>
      </c>
      <c r="AF19" s="1084" t="str">
        <f>IF('PR_Programmatic Progress_1B'!I19="","",'PR_Programmatic Progress_1B'!I19)</f>
        <v>No</v>
      </c>
      <c r="AG19" s="1084">
        <f>IF('PR_Programmatic Progress_1B'!L19="","",'PR_Programmatic Progress_1B'!L19)</f>
        <v>60</v>
      </c>
      <c r="AH19" s="1108">
        <f>IF('PR_Programmatic Progress_1B'!M19="","",'PR_Programmatic Progress_1B'!M19)</f>
        <v>63</v>
      </c>
    </row>
    <row r="20" spans="1:34" s="13" customFormat="1" ht="63.75" customHeight="1">
      <c r="A20" s="608" t="str">
        <f t="shared" si="1"/>
        <v>1,2,3,4,5</v>
      </c>
      <c r="B20" s="609">
        <v>9</v>
      </c>
      <c r="C20" s="2005" t="str">
        <f t="shared" si="3"/>
        <v>Number of health and non-health staff trained in different aspects of HIV response</v>
      </c>
      <c r="D20" s="2006"/>
      <c r="E20" s="2006"/>
      <c r="F20" s="2006"/>
      <c r="G20" s="2007"/>
      <c r="H20" s="1084" t="str">
        <f t="shared" si="4"/>
        <v>Yes</v>
      </c>
      <c r="I20" s="1084" t="str">
        <f t="shared" si="0"/>
        <v>N-not cumulative</v>
      </c>
      <c r="J20" s="1084" t="str">
        <f t="shared" si="0"/>
        <v>No</v>
      </c>
      <c r="K20" s="1146">
        <f t="shared" si="6"/>
        <v>97</v>
      </c>
      <c r="L20" s="1148">
        <f t="shared" si="5"/>
        <v>123</v>
      </c>
      <c r="M20" s="2011"/>
      <c r="N20" s="2012"/>
      <c r="O20" s="1081"/>
      <c r="P20" s="1156"/>
      <c r="Q20" s="2008"/>
      <c r="R20" s="2009"/>
      <c r="S20" s="2009"/>
      <c r="T20" s="2010"/>
      <c r="U20" s="63"/>
      <c r="V20" s="63"/>
      <c r="W20" s="608" t="str">
        <f>IF('PR_Programmatic Progress_1B'!A20="","",'PR_Programmatic Progress_1B'!A20)</f>
        <v>1,2,3,4,5</v>
      </c>
      <c r="X20" s="609">
        <f>IF('PR_Programmatic Progress_1B'!B20="","",'PR_Programmatic Progress_1B'!B20)</f>
        <v>9</v>
      </c>
      <c r="Y20" s="2005" t="str">
        <f>IF('PR_Programmatic Progress_1B'!C20="","",'PR_Programmatic Progress_1B'!C20)</f>
        <v>Number of health and non-health staff trained in different aspects of HIV response</v>
      </c>
      <c r="Z20" s="2006"/>
      <c r="AA20" s="2006"/>
      <c r="AB20" s="2006"/>
      <c r="AC20" s="2007"/>
      <c r="AD20" s="1084" t="str">
        <f>IF('PR_Programmatic Progress_1B'!G20="","",'PR_Programmatic Progress_1B'!G20)</f>
        <v>Yes</v>
      </c>
      <c r="AE20" s="1084" t="str">
        <f>IF('PR_Programmatic Progress_1B'!H20="","",'PR_Programmatic Progress_1B'!H20)</f>
        <v>N-not cumulative</v>
      </c>
      <c r="AF20" s="1084" t="str">
        <f>IF('PR_Programmatic Progress_1B'!I20="","",'PR_Programmatic Progress_1B'!I20)</f>
        <v>No</v>
      </c>
      <c r="AG20" s="1084">
        <f>IF('PR_Programmatic Progress_1B'!L20="","",'PR_Programmatic Progress_1B'!L20)</f>
        <v>97</v>
      </c>
      <c r="AH20" s="1108">
        <f>IF('PR_Programmatic Progress_1B'!M20="","",'PR_Programmatic Progress_1B'!M20)</f>
        <v>123</v>
      </c>
    </row>
    <row r="21" spans="1:34" s="13" customFormat="1" ht="63.75" customHeight="1">
      <c r="A21" s="608">
        <f t="shared" si="1"/>
      </c>
      <c r="B21" s="609">
        <f t="shared" si="2"/>
      </c>
      <c r="C21" s="2005">
        <f t="shared" si="3"/>
      </c>
      <c r="D21" s="2006"/>
      <c r="E21" s="2006"/>
      <c r="F21" s="2006"/>
      <c r="G21" s="2007"/>
      <c r="H21" s="1084" t="str">
        <f t="shared" si="4"/>
        <v>Select</v>
      </c>
      <c r="I21" s="1084" t="str">
        <f t="shared" si="0"/>
        <v>Select</v>
      </c>
      <c r="J21" s="1084" t="str">
        <f t="shared" si="0"/>
        <v>Select</v>
      </c>
      <c r="K21" s="1146" t="str">
        <f t="shared" si="6"/>
        <v>-</v>
      </c>
      <c r="L21" s="1148" t="str">
        <f t="shared" si="5"/>
        <v>-</v>
      </c>
      <c r="M21" s="2011"/>
      <c r="N21" s="2012"/>
      <c r="O21" s="1081"/>
      <c r="P21" s="1156"/>
      <c r="Q21" s="2008"/>
      <c r="R21" s="2009"/>
      <c r="S21" s="2009"/>
      <c r="T21" s="2010"/>
      <c r="U21" s="63"/>
      <c r="V21" s="63"/>
      <c r="W21" s="608">
        <f>IF('PR_Programmatic Progress_1B'!A21="","",'PR_Programmatic Progress_1B'!A21)</f>
      </c>
      <c r="X21" s="609">
        <f>IF('PR_Programmatic Progress_1B'!B21="","",'PR_Programmatic Progress_1B'!B21)</f>
      </c>
      <c r="Y21" s="2005">
        <f>IF('PR_Programmatic Progress_1B'!C21="","",'PR_Programmatic Progress_1B'!C21)</f>
      </c>
      <c r="Z21" s="2006"/>
      <c r="AA21" s="2006"/>
      <c r="AB21" s="2006"/>
      <c r="AC21" s="2007"/>
      <c r="AD21" s="1084" t="str">
        <f>IF('PR_Programmatic Progress_1B'!G21="","",'PR_Programmatic Progress_1B'!G21)</f>
        <v>Select</v>
      </c>
      <c r="AE21" s="1084" t="str">
        <f>IF('PR_Programmatic Progress_1B'!H21="","",'PR_Programmatic Progress_1B'!H21)</f>
        <v>Select</v>
      </c>
      <c r="AF21" s="1084" t="str">
        <f>IF('PR_Programmatic Progress_1B'!I21="","",'PR_Programmatic Progress_1B'!I21)</f>
        <v>Select</v>
      </c>
      <c r="AG21" s="1084" t="str">
        <f>IF('PR_Programmatic Progress_1B'!L21="","",'PR_Programmatic Progress_1B'!L21)</f>
        <v>-</v>
      </c>
      <c r="AH21" s="1108" t="str">
        <f>IF('PR_Programmatic Progress_1B'!M21="","",'PR_Programmatic Progress_1B'!M21)</f>
        <v>-</v>
      </c>
    </row>
    <row r="22" spans="1:34" s="13" customFormat="1" ht="63.75" customHeight="1">
      <c r="A22" s="608">
        <f t="shared" si="1"/>
      </c>
      <c r="B22" s="609">
        <f t="shared" si="2"/>
      </c>
      <c r="C22" s="2005">
        <f t="shared" si="3"/>
      </c>
      <c r="D22" s="2006"/>
      <c r="E22" s="2006"/>
      <c r="F22" s="2006"/>
      <c r="G22" s="2007"/>
      <c r="H22" s="1084" t="str">
        <f t="shared" si="4"/>
        <v>Select</v>
      </c>
      <c r="I22" s="1084" t="str">
        <f t="shared" si="0"/>
        <v>Select</v>
      </c>
      <c r="J22" s="1084" t="str">
        <f t="shared" si="0"/>
        <v>Select</v>
      </c>
      <c r="K22" s="1146" t="str">
        <f t="shared" si="6"/>
        <v>-</v>
      </c>
      <c r="L22" s="1148" t="str">
        <f t="shared" si="5"/>
        <v>-</v>
      </c>
      <c r="M22" s="2011"/>
      <c r="N22" s="2012"/>
      <c r="O22" s="1081"/>
      <c r="P22" s="1156"/>
      <c r="Q22" s="2008"/>
      <c r="R22" s="2009"/>
      <c r="S22" s="2009"/>
      <c r="T22" s="2010"/>
      <c r="U22" s="63"/>
      <c r="V22" s="63"/>
      <c r="W22" s="608">
        <f>IF('PR_Programmatic Progress_1B'!A22="","",'PR_Programmatic Progress_1B'!A22)</f>
      </c>
      <c r="X22" s="609">
        <f>IF('PR_Programmatic Progress_1B'!B22="","",'PR_Programmatic Progress_1B'!B22)</f>
      </c>
      <c r="Y22" s="2005">
        <f>IF('PR_Programmatic Progress_1B'!C22="","",'PR_Programmatic Progress_1B'!C22)</f>
      </c>
      <c r="Z22" s="2006"/>
      <c r="AA22" s="2006"/>
      <c r="AB22" s="2006"/>
      <c r="AC22" s="2007"/>
      <c r="AD22" s="1084" t="str">
        <f>IF('PR_Programmatic Progress_1B'!G22="","",'PR_Programmatic Progress_1B'!G22)</f>
        <v>Select</v>
      </c>
      <c r="AE22" s="1084" t="str">
        <f>IF('PR_Programmatic Progress_1B'!H22="","",'PR_Programmatic Progress_1B'!H22)</f>
        <v>Select</v>
      </c>
      <c r="AF22" s="1084" t="str">
        <f>IF('PR_Programmatic Progress_1B'!I22="","",'PR_Programmatic Progress_1B'!I22)</f>
        <v>Select</v>
      </c>
      <c r="AG22" s="1084" t="str">
        <f>IF('PR_Programmatic Progress_1B'!L22="","",'PR_Programmatic Progress_1B'!L22)</f>
        <v>-</v>
      </c>
      <c r="AH22" s="1108" t="str">
        <f>IF('PR_Programmatic Progress_1B'!M22="","",'PR_Programmatic Progress_1B'!M22)</f>
        <v>-</v>
      </c>
    </row>
    <row r="23" spans="1:34" s="13" customFormat="1" ht="63.75" customHeight="1">
      <c r="A23" s="608">
        <f t="shared" si="1"/>
      </c>
      <c r="B23" s="609">
        <f t="shared" si="2"/>
      </c>
      <c r="C23" s="2005">
        <f t="shared" si="3"/>
      </c>
      <c r="D23" s="2006"/>
      <c r="E23" s="2006"/>
      <c r="F23" s="2006"/>
      <c r="G23" s="2007"/>
      <c r="H23" s="1084" t="str">
        <f t="shared" si="4"/>
        <v>Select</v>
      </c>
      <c r="I23" s="1084" t="str">
        <f t="shared" si="0"/>
        <v>Select</v>
      </c>
      <c r="J23" s="1084" t="str">
        <f t="shared" si="0"/>
        <v>Select</v>
      </c>
      <c r="K23" s="1146" t="str">
        <f t="shared" si="6"/>
        <v>-</v>
      </c>
      <c r="L23" s="1148" t="str">
        <f t="shared" si="5"/>
        <v>-</v>
      </c>
      <c r="M23" s="2011"/>
      <c r="N23" s="2012"/>
      <c r="O23" s="1081"/>
      <c r="P23" s="1156"/>
      <c r="Q23" s="2008"/>
      <c r="R23" s="2009"/>
      <c r="S23" s="2009"/>
      <c r="T23" s="2010"/>
      <c r="U23" s="63"/>
      <c r="V23" s="63"/>
      <c r="W23" s="608">
        <f>IF('PR_Programmatic Progress_1B'!A23="","",'PR_Programmatic Progress_1B'!A23)</f>
      </c>
      <c r="X23" s="609">
        <f>IF('PR_Programmatic Progress_1B'!B23="","",'PR_Programmatic Progress_1B'!B23)</f>
      </c>
      <c r="Y23" s="2005">
        <f>IF('PR_Programmatic Progress_1B'!C23="","",'PR_Programmatic Progress_1B'!C23)</f>
      </c>
      <c r="Z23" s="2006"/>
      <c r="AA23" s="2006"/>
      <c r="AB23" s="2006"/>
      <c r="AC23" s="2007"/>
      <c r="AD23" s="1084" t="str">
        <f>IF('PR_Programmatic Progress_1B'!G23="","",'PR_Programmatic Progress_1B'!G23)</f>
        <v>Select</v>
      </c>
      <c r="AE23" s="1084" t="str">
        <f>IF('PR_Programmatic Progress_1B'!H23="","",'PR_Programmatic Progress_1B'!H23)</f>
        <v>Select</v>
      </c>
      <c r="AF23" s="1084" t="str">
        <f>IF('PR_Programmatic Progress_1B'!I23="","",'PR_Programmatic Progress_1B'!I23)</f>
        <v>Select</v>
      </c>
      <c r="AG23" s="1084" t="str">
        <f>IF('PR_Programmatic Progress_1B'!L23="","",'PR_Programmatic Progress_1B'!L23)</f>
        <v>-</v>
      </c>
      <c r="AH23" s="1108" t="str">
        <f>IF('PR_Programmatic Progress_1B'!M23="","",'PR_Programmatic Progress_1B'!M23)</f>
        <v>-</v>
      </c>
    </row>
    <row r="24" spans="1:34" s="13" customFormat="1" ht="63.75" customHeight="1">
      <c r="A24" s="608">
        <f t="shared" si="1"/>
      </c>
      <c r="B24" s="609">
        <f t="shared" si="2"/>
      </c>
      <c r="C24" s="2005">
        <f t="shared" si="3"/>
      </c>
      <c r="D24" s="2006"/>
      <c r="E24" s="2006"/>
      <c r="F24" s="2006"/>
      <c r="G24" s="2007"/>
      <c r="H24" s="1084" t="str">
        <f t="shared" si="4"/>
        <v>Select</v>
      </c>
      <c r="I24" s="1084" t="str">
        <f t="shared" si="0"/>
        <v>Select</v>
      </c>
      <c r="J24" s="1084" t="str">
        <f t="shared" si="0"/>
        <v>Select</v>
      </c>
      <c r="K24" s="1146" t="str">
        <f t="shared" si="6"/>
        <v>-</v>
      </c>
      <c r="L24" s="1148" t="str">
        <f t="shared" si="5"/>
        <v>-</v>
      </c>
      <c r="M24" s="2011"/>
      <c r="N24" s="2012"/>
      <c r="O24" s="1081"/>
      <c r="P24" s="1156"/>
      <c r="Q24" s="2008"/>
      <c r="R24" s="2009"/>
      <c r="S24" s="2009"/>
      <c r="T24" s="2010"/>
      <c r="U24" s="63"/>
      <c r="V24" s="63"/>
      <c r="W24" s="608">
        <f>IF('PR_Programmatic Progress_1B'!A24="","",'PR_Programmatic Progress_1B'!A24)</f>
      </c>
      <c r="X24" s="609">
        <f>IF('PR_Programmatic Progress_1B'!B24="","",'PR_Programmatic Progress_1B'!B24)</f>
      </c>
      <c r="Y24" s="2005">
        <f>IF('PR_Programmatic Progress_1B'!C24="","",'PR_Programmatic Progress_1B'!C24)</f>
      </c>
      <c r="Z24" s="2006"/>
      <c r="AA24" s="2006"/>
      <c r="AB24" s="2006"/>
      <c r="AC24" s="2007"/>
      <c r="AD24" s="1084" t="str">
        <f>IF('PR_Programmatic Progress_1B'!G24="","",'PR_Programmatic Progress_1B'!G24)</f>
        <v>Select</v>
      </c>
      <c r="AE24" s="1084" t="str">
        <f>IF('PR_Programmatic Progress_1B'!H24="","",'PR_Programmatic Progress_1B'!H24)</f>
        <v>Select</v>
      </c>
      <c r="AF24" s="1084" t="str">
        <f>IF('PR_Programmatic Progress_1B'!I24="","",'PR_Programmatic Progress_1B'!I24)</f>
        <v>Select</v>
      </c>
      <c r="AG24" s="1084" t="str">
        <f>IF('PR_Programmatic Progress_1B'!L24="","",'PR_Programmatic Progress_1B'!L24)</f>
        <v>-</v>
      </c>
      <c r="AH24" s="1108" t="str">
        <f>IF('PR_Programmatic Progress_1B'!M24="","",'PR_Programmatic Progress_1B'!M24)</f>
        <v>-</v>
      </c>
    </row>
    <row r="25" spans="1:34" s="13" customFormat="1" ht="63.75" customHeight="1">
      <c r="A25" s="608">
        <f t="shared" si="1"/>
      </c>
      <c r="B25" s="609">
        <f t="shared" si="2"/>
      </c>
      <c r="C25" s="2005">
        <f t="shared" si="3"/>
      </c>
      <c r="D25" s="2006"/>
      <c r="E25" s="2006"/>
      <c r="F25" s="2006"/>
      <c r="G25" s="2007"/>
      <c r="H25" s="1084" t="str">
        <f t="shared" si="4"/>
        <v>Select</v>
      </c>
      <c r="I25" s="1084" t="str">
        <f t="shared" si="0"/>
        <v>Select</v>
      </c>
      <c r="J25" s="1084" t="str">
        <f t="shared" si="0"/>
        <v>Select</v>
      </c>
      <c r="K25" s="1146" t="str">
        <f t="shared" si="6"/>
        <v>-</v>
      </c>
      <c r="L25" s="1148" t="str">
        <f t="shared" si="5"/>
        <v>-</v>
      </c>
      <c r="M25" s="2011"/>
      <c r="N25" s="2012"/>
      <c r="O25" s="1081"/>
      <c r="P25" s="1156"/>
      <c r="Q25" s="2008"/>
      <c r="R25" s="2009"/>
      <c r="S25" s="2009"/>
      <c r="T25" s="2010"/>
      <c r="U25" s="63"/>
      <c r="V25" s="63"/>
      <c r="W25" s="608">
        <f>IF('PR_Programmatic Progress_1B'!A25="","",'PR_Programmatic Progress_1B'!A25)</f>
      </c>
      <c r="X25" s="609">
        <f>IF('PR_Programmatic Progress_1B'!B25="","",'PR_Programmatic Progress_1B'!B25)</f>
      </c>
      <c r="Y25" s="2005">
        <f>IF('PR_Programmatic Progress_1B'!C25="","",'PR_Programmatic Progress_1B'!C25)</f>
      </c>
      <c r="Z25" s="2006"/>
      <c r="AA25" s="2006"/>
      <c r="AB25" s="2006"/>
      <c r="AC25" s="2007"/>
      <c r="AD25" s="1084" t="str">
        <f>IF('PR_Programmatic Progress_1B'!G25="","",'PR_Programmatic Progress_1B'!G25)</f>
        <v>Select</v>
      </c>
      <c r="AE25" s="1084" t="str">
        <f>IF('PR_Programmatic Progress_1B'!H25="","",'PR_Programmatic Progress_1B'!H25)</f>
        <v>Select</v>
      </c>
      <c r="AF25" s="1084" t="str">
        <f>IF('PR_Programmatic Progress_1B'!I25="","",'PR_Programmatic Progress_1B'!I25)</f>
        <v>Select</v>
      </c>
      <c r="AG25" s="1084" t="str">
        <f>IF('PR_Programmatic Progress_1B'!L25="","",'PR_Programmatic Progress_1B'!L25)</f>
        <v>-</v>
      </c>
      <c r="AH25" s="1108" t="str">
        <f>IF('PR_Programmatic Progress_1B'!M25="","",'PR_Programmatic Progress_1B'!M25)</f>
        <v>-</v>
      </c>
    </row>
    <row r="26" spans="1:34" s="13" customFormat="1" ht="63.75" customHeight="1">
      <c r="A26" s="608">
        <f t="shared" si="1"/>
      </c>
      <c r="B26" s="609">
        <f t="shared" si="2"/>
      </c>
      <c r="C26" s="2005">
        <f t="shared" si="3"/>
      </c>
      <c r="D26" s="2006"/>
      <c r="E26" s="2006"/>
      <c r="F26" s="2006"/>
      <c r="G26" s="2007"/>
      <c r="H26" s="1084" t="str">
        <f t="shared" si="4"/>
        <v>Select</v>
      </c>
      <c r="I26" s="1084" t="str">
        <f t="shared" si="0"/>
        <v>Select</v>
      </c>
      <c r="J26" s="1084" t="str">
        <f t="shared" si="0"/>
        <v>Select</v>
      </c>
      <c r="K26" s="1146" t="str">
        <f t="shared" si="6"/>
        <v>-</v>
      </c>
      <c r="L26" s="1148" t="str">
        <f t="shared" si="5"/>
        <v>-</v>
      </c>
      <c r="M26" s="2011"/>
      <c r="N26" s="2012"/>
      <c r="O26" s="1081"/>
      <c r="P26" s="1156"/>
      <c r="Q26" s="2008"/>
      <c r="R26" s="2009"/>
      <c r="S26" s="2009"/>
      <c r="T26" s="2010"/>
      <c r="U26" s="63"/>
      <c r="V26" s="63"/>
      <c r="W26" s="608">
        <f>IF('PR_Programmatic Progress_1B'!A26="","",'PR_Programmatic Progress_1B'!A26)</f>
      </c>
      <c r="X26" s="609">
        <f>IF('PR_Programmatic Progress_1B'!B26="","",'PR_Programmatic Progress_1B'!B26)</f>
      </c>
      <c r="Y26" s="2005">
        <f>IF('PR_Programmatic Progress_1B'!C26="","",'PR_Programmatic Progress_1B'!C26)</f>
      </c>
      <c r="Z26" s="2006"/>
      <c r="AA26" s="2006"/>
      <c r="AB26" s="2006"/>
      <c r="AC26" s="2007"/>
      <c r="AD26" s="1084" t="str">
        <f>IF('PR_Programmatic Progress_1B'!G26="","",'PR_Programmatic Progress_1B'!G26)</f>
        <v>Select</v>
      </c>
      <c r="AE26" s="1084" t="str">
        <f>IF('PR_Programmatic Progress_1B'!H26="","",'PR_Programmatic Progress_1B'!H26)</f>
        <v>Select</v>
      </c>
      <c r="AF26" s="1084" t="str">
        <f>IF('PR_Programmatic Progress_1B'!I26="","",'PR_Programmatic Progress_1B'!I26)</f>
        <v>Select</v>
      </c>
      <c r="AG26" s="1084" t="str">
        <f>IF('PR_Programmatic Progress_1B'!L26="","",'PR_Programmatic Progress_1B'!L26)</f>
        <v>-</v>
      </c>
      <c r="AH26" s="1108" t="str">
        <f>IF('PR_Programmatic Progress_1B'!M26="","",'PR_Programmatic Progress_1B'!M26)</f>
        <v>-</v>
      </c>
    </row>
    <row r="27" spans="1:34" s="13" customFormat="1" ht="69" customHeight="1">
      <c r="A27" s="608">
        <f t="shared" si="1"/>
      </c>
      <c r="B27" s="609">
        <f t="shared" si="2"/>
      </c>
      <c r="C27" s="2005">
        <f t="shared" si="3"/>
      </c>
      <c r="D27" s="2006"/>
      <c r="E27" s="2006"/>
      <c r="F27" s="2006"/>
      <c r="G27" s="2007"/>
      <c r="H27" s="1084" t="str">
        <f t="shared" si="4"/>
        <v>Select</v>
      </c>
      <c r="I27" s="1084" t="str">
        <f t="shared" si="0"/>
        <v>Select</v>
      </c>
      <c r="J27" s="1084" t="str">
        <f t="shared" si="0"/>
        <v>Select</v>
      </c>
      <c r="K27" s="1146" t="str">
        <f t="shared" si="6"/>
        <v>-</v>
      </c>
      <c r="L27" s="1148" t="str">
        <f t="shared" si="5"/>
        <v>-</v>
      </c>
      <c r="M27" s="2011"/>
      <c r="N27" s="2012"/>
      <c r="O27" s="1081"/>
      <c r="P27" s="1156"/>
      <c r="Q27" s="2008"/>
      <c r="R27" s="2009"/>
      <c r="S27" s="2009"/>
      <c r="T27" s="2010"/>
      <c r="U27" s="63"/>
      <c r="V27" s="63"/>
      <c r="W27" s="608">
        <f>IF('PR_Programmatic Progress_1B'!A27="","",'PR_Programmatic Progress_1B'!A27)</f>
      </c>
      <c r="X27" s="609">
        <f>IF('PR_Programmatic Progress_1B'!B27="","",'PR_Programmatic Progress_1B'!B27)</f>
      </c>
      <c r="Y27" s="2005">
        <f>IF('PR_Programmatic Progress_1B'!C27="","",'PR_Programmatic Progress_1B'!C27)</f>
      </c>
      <c r="Z27" s="2006"/>
      <c r="AA27" s="2006"/>
      <c r="AB27" s="2006"/>
      <c r="AC27" s="2007"/>
      <c r="AD27" s="1084" t="str">
        <f>IF('PR_Programmatic Progress_1B'!G27="","",'PR_Programmatic Progress_1B'!G27)</f>
        <v>Select</v>
      </c>
      <c r="AE27" s="1084" t="str">
        <f>IF('PR_Programmatic Progress_1B'!H27="","",'PR_Programmatic Progress_1B'!H27)</f>
        <v>Select</v>
      </c>
      <c r="AF27" s="1084" t="str">
        <f>IF('PR_Programmatic Progress_1B'!I27="","",'PR_Programmatic Progress_1B'!I27)</f>
        <v>Select</v>
      </c>
      <c r="AG27" s="1084" t="str">
        <f>IF('PR_Programmatic Progress_1B'!L27="","",'PR_Programmatic Progress_1B'!L27)</f>
        <v>-</v>
      </c>
      <c r="AH27" s="1108" t="str">
        <f>IF('PR_Programmatic Progress_1B'!M27="","",'PR_Programmatic Progress_1B'!M27)</f>
        <v>-</v>
      </c>
    </row>
    <row r="28" spans="1:34" s="13" customFormat="1" ht="69" customHeight="1">
      <c r="A28" s="608">
        <f t="shared" si="1"/>
      </c>
      <c r="B28" s="609">
        <f t="shared" si="2"/>
      </c>
      <c r="C28" s="2005">
        <f t="shared" si="3"/>
      </c>
      <c r="D28" s="2006"/>
      <c r="E28" s="2006"/>
      <c r="F28" s="2006"/>
      <c r="G28" s="2007"/>
      <c r="H28" s="1084" t="str">
        <f t="shared" si="4"/>
        <v>Select</v>
      </c>
      <c r="I28" s="1084" t="str">
        <f t="shared" si="4"/>
        <v>Select</v>
      </c>
      <c r="J28" s="1084" t="str">
        <f t="shared" si="4"/>
        <v>Select</v>
      </c>
      <c r="K28" s="1146" t="str">
        <f t="shared" si="6"/>
        <v>-</v>
      </c>
      <c r="L28" s="1148" t="str">
        <f t="shared" si="5"/>
        <v>-</v>
      </c>
      <c r="M28" s="2011"/>
      <c r="N28" s="2012"/>
      <c r="O28" s="1081"/>
      <c r="P28" s="1156"/>
      <c r="Q28" s="2008"/>
      <c r="R28" s="2009"/>
      <c r="S28" s="2009"/>
      <c r="T28" s="2010"/>
      <c r="U28" s="63"/>
      <c r="V28" s="63"/>
      <c r="W28" s="608">
        <f>IF('PR_Programmatic Progress_1B'!A28="","",'PR_Programmatic Progress_1B'!A28)</f>
      </c>
      <c r="X28" s="609">
        <f>IF('PR_Programmatic Progress_1B'!B28="","",'PR_Programmatic Progress_1B'!B28)</f>
      </c>
      <c r="Y28" s="2005">
        <f>IF('PR_Programmatic Progress_1B'!C28="","",'PR_Programmatic Progress_1B'!C28)</f>
      </c>
      <c r="Z28" s="2006"/>
      <c r="AA28" s="2006"/>
      <c r="AB28" s="2006"/>
      <c r="AC28" s="2007"/>
      <c r="AD28" s="1084" t="str">
        <f>IF('PR_Programmatic Progress_1B'!G28="","",'PR_Programmatic Progress_1B'!G28)</f>
        <v>Select</v>
      </c>
      <c r="AE28" s="1084" t="str">
        <f>IF('PR_Programmatic Progress_1B'!H28="","",'PR_Programmatic Progress_1B'!H28)</f>
        <v>Select</v>
      </c>
      <c r="AF28" s="1084" t="str">
        <f>IF('PR_Programmatic Progress_1B'!I28="","",'PR_Programmatic Progress_1B'!I28)</f>
        <v>Select</v>
      </c>
      <c r="AG28" s="1084" t="str">
        <f>IF('PR_Programmatic Progress_1B'!L28="","",'PR_Programmatic Progress_1B'!L28)</f>
        <v>-</v>
      </c>
      <c r="AH28" s="1108" t="str">
        <f>IF('PR_Programmatic Progress_1B'!M28="","",'PR_Programmatic Progress_1B'!M28)</f>
        <v>-</v>
      </c>
    </row>
    <row r="29" spans="1:34" s="13" customFormat="1" ht="69" customHeight="1">
      <c r="A29" s="608">
        <f t="shared" si="1"/>
      </c>
      <c r="B29" s="609">
        <f t="shared" si="2"/>
      </c>
      <c r="C29" s="2005">
        <f t="shared" si="3"/>
      </c>
      <c r="D29" s="2006"/>
      <c r="E29" s="2006"/>
      <c r="F29" s="2006"/>
      <c r="G29" s="2007"/>
      <c r="H29" s="1084" t="str">
        <f t="shared" si="4"/>
        <v>Select</v>
      </c>
      <c r="I29" s="1084" t="str">
        <f t="shared" si="4"/>
        <v>Select</v>
      </c>
      <c r="J29" s="1084" t="str">
        <f t="shared" si="4"/>
        <v>Select</v>
      </c>
      <c r="K29" s="1146" t="str">
        <f t="shared" si="6"/>
        <v>-</v>
      </c>
      <c r="L29" s="1148" t="str">
        <f t="shared" si="5"/>
        <v>-</v>
      </c>
      <c r="M29" s="2011"/>
      <c r="N29" s="2012"/>
      <c r="O29" s="1081"/>
      <c r="P29" s="1156"/>
      <c r="Q29" s="2008"/>
      <c r="R29" s="2009"/>
      <c r="S29" s="2009"/>
      <c r="T29" s="2010"/>
      <c r="U29" s="63"/>
      <c r="V29" s="63"/>
      <c r="W29" s="608">
        <f>IF('PR_Programmatic Progress_1B'!A29="","",'PR_Programmatic Progress_1B'!A29)</f>
      </c>
      <c r="X29" s="609">
        <f>IF('PR_Programmatic Progress_1B'!B29="","",'PR_Programmatic Progress_1B'!B29)</f>
      </c>
      <c r="Y29" s="2005">
        <f>IF('PR_Programmatic Progress_1B'!C29="","",'PR_Programmatic Progress_1B'!C29)</f>
      </c>
      <c r="Z29" s="2006"/>
      <c r="AA29" s="2006"/>
      <c r="AB29" s="2006"/>
      <c r="AC29" s="2007"/>
      <c r="AD29" s="1084" t="str">
        <f>IF('PR_Programmatic Progress_1B'!G29="","",'PR_Programmatic Progress_1B'!G29)</f>
        <v>Select</v>
      </c>
      <c r="AE29" s="1084" t="str">
        <f>IF('PR_Programmatic Progress_1B'!H29="","",'PR_Programmatic Progress_1B'!H29)</f>
        <v>Select</v>
      </c>
      <c r="AF29" s="1084" t="str">
        <f>IF('PR_Programmatic Progress_1B'!I29="","",'PR_Programmatic Progress_1B'!I29)</f>
        <v>Select</v>
      </c>
      <c r="AG29" s="1084" t="str">
        <f>IF('PR_Programmatic Progress_1B'!L29="","",'PR_Programmatic Progress_1B'!L29)</f>
        <v>-</v>
      </c>
      <c r="AH29" s="1108" t="str">
        <f>IF('PR_Programmatic Progress_1B'!M29="","",'PR_Programmatic Progress_1B'!M29)</f>
        <v>-</v>
      </c>
    </row>
    <row r="30" spans="1:34" s="13" customFormat="1" ht="69" customHeight="1">
      <c r="A30" s="608">
        <f t="shared" si="1"/>
      </c>
      <c r="B30" s="609">
        <f t="shared" si="2"/>
      </c>
      <c r="C30" s="2005">
        <f t="shared" si="3"/>
      </c>
      <c r="D30" s="2006"/>
      <c r="E30" s="2006"/>
      <c r="F30" s="2006"/>
      <c r="G30" s="2007"/>
      <c r="H30" s="1084" t="str">
        <f t="shared" si="4"/>
        <v>Select</v>
      </c>
      <c r="I30" s="1084" t="str">
        <f t="shared" si="4"/>
        <v>Select</v>
      </c>
      <c r="J30" s="1084" t="str">
        <f t="shared" si="4"/>
        <v>Select</v>
      </c>
      <c r="K30" s="1146" t="str">
        <f t="shared" si="6"/>
        <v>-</v>
      </c>
      <c r="L30" s="1149" t="str">
        <f t="shared" si="5"/>
        <v>-</v>
      </c>
      <c r="M30" s="2011"/>
      <c r="N30" s="2012"/>
      <c r="O30" s="1081"/>
      <c r="P30" s="1156"/>
      <c r="Q30" s="2008"/>
      <c r="R30" s="2009"/>
      <c r="S30" s="2009"/>
      <c r="T30" s="2010"/>
      <c r="U30" s="63"/>
      <c r="V30" s="63"/>
      <c r="W30" s="608">
        <f>IF('PR_Programmatic Progress_1B'!A30="","",'PR_Programmatic Progress_1B'!A30)</f>
      </c>
      <c r="X30" s="609">
        <f>IF('PR_Programmatic Progress_1B'!B30="","",'PR_Programmatic Progress_1B'!B30)</f>
      </c>
      <c r="Y30" s="2005">
        <f>IF('PR_Programmatic Progress_1B'!C30="","",'PR_Programmatic Progress_1B'!C30)</f>
      </c>
      <c r="Z30" s="2006"/>
      <c r="AA30" s="2006"/>
      <c r="AB30" s="2006"/>
      <c r="AC30" s="2007"/>
      <c r="AD30" s="1084" t="str">
        <f>IF('PR_Programmatic Progress_1B'!G30="","",'PR_Programmatic Progress_1B'!G30)</f>
        <v>Select</v>
      </c>
      <c r="AE30" s="1084" t="str">
        <f>IF('PR_Programmatic Progress_1B'!H30="","",'PR_Programmatic Progress_1B'!H30)</f>
        <v>Select</v>
      </c>
      <c r="AF30" s="1084" t="str">
        <f>IF('PR_Programmatic Progress_1B'!I30="","",'PR_Programmatic Progress_1B'!I30)</f>
        <v>Select</v>
      </c>
      <c r="AG30" s="1084" t="str">
        <f>IF('PR_Programmatic Progress_1B'!L30="","",'PR_Programmatic Progress_1B'!L30)</f>
        <v>-</v>
      </c>
      <c r="AH30" s="1109" t="str">
        <f>IF('PR_Programmatic Progress_1B'!M30="","",'PR_Programmatic Progress_1B'!M30)</f>
        <v>-</v>
      </c>
    </row>
    <row r="31" spans="1:34" s="13" customFormat="1" ht="69" customHeight="1">
      <c r="A31" s="608">
        <f t="shared" si="1"/>
      </c>
      <c r="B31" s="609">
        <f t="shared" si="2"/>
      </c>
      <c r="C31" s="2005">
        <f t="shared" si="3"/>
      </c>
      <c r="D31" s="2006"/>
      <c r="E31" s="2006"/>
      <c r="F31" s="2006"/>
      <c r="G31" s="2007"/>
      <c r="H31" s="1084" t="str">
        <f t="shared" si="4"/>
        <v>Select</v>
      </c>
      <c r="I31" s="1084" t="str">
        <f t="shared" si="4"/>
        <v>Select</v>
      </c>
      <c r="J31" s="1084" t="str">
        <f t="shared" si="4"/>
        <v>Select</v>
      </c>
      <c r="K31" s="1146" t="str">
        <f t="shared" si="6"/>
        <v>-</v>
      </c>
      <c r="L31" s="1148" t="str">
        <f t="shared" si="5"/>
        <v>-</v>
      </c>
      <c r="M31" s="2011"/>
      <c r="N31" s="2012"/>
      <c r="O31" s="1081"/>
      <c r="P31" s="1156"/>
      <c r="Q31" s="2008"/>
      <c r="R31" s="2009"/>
      <c r="S31" s="2009"/>
      <c r="T31" s="2010"/>
      <c r="U31" s="63"/>
      <c r="V31" s="63"/>
      <c r="W31" s="608">
        <f>IF('PR_Programmatic Progress_1B'!A31="","",'PR_Programmatic Progress_1B'!A31)</f>
      </c>
      <c r="X31" s="609">
        <f>IF('PR_Programmatic Progress_1B'!B31="","",'PR_Programmatic Progress_1B'!B31)</f>
      </c>
      <c r="Y31" s="2005">
        <f>IF('PR_Programmatic Progress_1B'!C31="","",'PR_Programmatic Progress_1B'!C31)</f>
      </c>
      <c r="Z31" s="2006"/>
      <c r="AA31" s="2006"/>
      <c r="AB31" s="2006"/>
      <c r="AC31" s="2007"/>
      <c r="AD31" s="1084" t="str">
        <f>IF('PR_Programmatic Progress_1B'!G31="","",'PR_Programmatic Progress_1B'!G31)</f>
        <v>Select</v>
      </c>
      <c r="AE31" s="1084" t="str">
        <f>IF('PR_Programmatic Progress_1B'!H31="","",'PR_Programmatic Progress_1B'!H31)</f>
        <v>Select</v>
      </c>
      <c r="AF31" s="1084" t="str">
        <f>IF('PR_Programmatic Progress_1B'!I31="","",'PR_Programmatic Progress_1B'!I31)</f>
        <v>Select</v>
      </c>
      <c r="AG31" s="1084" t="str">
        <f>IF('PR_Programmatic Progress_1B'!L31="","",'PR_Programmatic Progress_1B'!L31)</f>
        <v>-</v>
      </c>
      <c r="AH31" s="1108" t="str">
        <f>IF('PR_Programmatic Progress_1B'!M31="","",'PR_Programmatic Progress_1B'!M31)</f>
        <v>-</v>
      </c>
    </row>
    <row r="32" spans="1:34" s="13" customFormat="1" ht="14.25" customHeight="1">
      <c r="A32" s="2015"/>
      <c r="B32" s="2016"/>
      <c r="C32" s="2016"/>
      <c r="D32" s="2016"/>
      <c r="E32" s="2016"/>
      <c r="F32" s="2016"/>
      <c r="G32" s="2016"/>
      <c r="H32" s="2016"/>
      <c r="I32" s="2016"/>
      <c r="J32" s="2016"/>
      <c r="K32" s="2016"/>
      <c r="L32" s="2016"/>
      <c r="M32" s="2016"/>
      <c r="N32" s="2016"/>
      <c r="O32" s="2016"/>
      <c r="P32" s="2016"/>
      <c r="Q32" s="2016"/>
      <c r="R32" s="2016"/>
      <c r="S32" s="2016"/>
      <c r="T32" s="2017"/>
      <c r="U32" s="63"/>
      <c r="V32" s="63"/>
      <c r="W32" s="608"/>
      <c r="X32" s="609"/>
      <c r="Y32" s="1166"/>
      <c r="Z32" s="1167"/>
      <c r="AA32" s="1167"/>
      <c r="AB32" s="1167"/>
      <c r="AC32" s="1168"/>
      <c r="AD32" s="1084"/>
      <c r="AE32" s="1084"/>
      <c r="AF32" s="1084"/>
      <c r="AG32" s="1084"/>
      <c r="AH32" s="1108"/>
    </row>
    <row r="33" spans="1:34" s="13" customFormat="1" ht="69" customHeight="1">
      <c r="A33" s="608">
        <f t="shared" si="1"/>
      </c>
      <c r="B33" s="609">
        <f t="shared" si="2"/>
      </c>
      <c r="C33" s="2005">
        <f t="shared" si="3"/>
      </c>
      <c r="D33" s="2006"/>
      <c r="E33" s="2006"/>
      <c r="F33" s="2006"/>
      <c r="G33" s="2007"/>
      <c r="H33" s="1084" t="str">
        <f t="shared" si="4"/>
        <v>Select</v>
      </c>
      <c r="I33" s="1084" t="str">
        <f t="shared" si="4"/>
        <v>Select</v>
      </c>
      <c r="J33" s="1084" t="str">
        <f t="shared" si="4"/>
        <v>Select</v>
      </c>
      <c r="K33" s="1146" t="str">
        <f t="shared" si="6"/>
        <v>-</v>
      </c>
      <c r="L33" s="1148" t="str">
        <f t="shared" si="5"/>
        <v>-</v>
      </c>
      <c r="M33" s="2011"/>
      <c r="N33" s="2012"/>
      <c r="O33" s="1081"/>
      <c r="P33" s="1156"/>
      <c r="Q33" s="2008"/>
      <c r="R33" s="2009"/>
      <c r="S33" s="2009"/>
      <c r="T33" s="2010"/>
      <c r="U33" s="63"/>
      <c r="V33" s="63"/>
      <c r="W33" s="608">
        <f>IF('PR_Programmatic Progress_1B'!A33="","",'PR_Programmatic Progress_1B'!A33)</f>
      </c>
      <c r="X33" s="609">
        <f>IF('PR_Programmatic Progress_1B'!B33="","",'PR_Programmatic Progress_1B'!B33)</f>
      </c>
      <c r="Y33" s="2005">
        <f>IF('PR_Programmatic Progress_1B'!C33="","",'PR_Programmatic Progress_1B'!C33)</f>
      </c>
      <c r="Z33" s="2006"/>
      <c r="AA33" s="2006"/>
      <c r="AB33" s="2006"/>
      <c r="AC33" s="2007"/>
      <c r="AD33" s="1084" t="str">
        <f>IF('PR_Programmatic Progress_1B'!G33="","",'PR_Programmatic Progress_1B'!G33)</f>
        <v>Select</v>
      </c>
      <c r="AE33" s="1084" t="str">
        <f>IF('PR_Programmatic Progress_1B'!H33="","",'PR_Programmatic Progress_1B'!H33)</f>
        <v>Select</v>
      </c>
      <c r="AF33" s="1084" t="str">
        <f>IF('PR_Programmatic Progress_1B'!I33="","",'PR_Programmatic Progress_1B'!I33)</f>
        <v>Select</v>
      </c>
      <c r="AG33" s="1084" t="str">
        <f>IF('PR_Programmatic Progress_1B'!L33="","",'PR_Programmatic Progress_1B'!L33)</f>
        <v>-</v>
      </c>
      <c r="AH33" s="1108" t="str">
        <f>IF('PR_Programmatic Progress_1B'!M33="","",'PR_Programmatic Progress_1B'!M33)</f>
        <v>-</v>
      </c>
    </row>
    <row r="34" spans="1:34" s="13" customFormat="1" ht="69" customHeight="1">
      <c r="A34" s="608">
        <f t="shared" si="1"/>
      </c>
      <c r="B34" s="609">
        <f t="shared" si="2"/>
      </c>
      <c r="C34" s="2005">
        <f t="shared" si="3"/>
      </c>
      <c r="D34" s="2006"/>
      <c r="E34" s="2006"/>
      <c r="F34" s="2006"/>
      <c r="G34" s="2007"/>
      <c r="H34" s="1084" t="str">
        <f t="shared" si="4"/>
        <v>Select</v>
      </c>
      <c r="I34" s="1084" t="str">
        <f t="shared" si="4"/>
        <v>Select</v>
      </c>
      <c r="J34" s="1084" t="str">
        <f t="shared" si="4"/>
        <v>Select</v>
      </c>
      <c r="K34" s="1146" t="str">
        <f t="shared" si="6"/>
        <v>-</v>
      </c>
      <c r="L34" s="1148" t="str">
        <f t="shared" si="5"/>
        <v>-</v>
      </c>
      <c r="M34" s="2011"/>
      <c r="N34" s="2012"/>
      <c r="O34" s="1081"/>
      <c r="P34" s="1156"/>
      <c r="Q34" s="2008"/>
      <c r="R34" s="2009"/>
      <c r="S34" s="2009"/>
      <c r="T34" s="2010"/>
      <c r="U34" s="63"/>
      <c r="V34" s="63"/>
      <c r="W34" s="608">
        <f>IF('PR_Programmatic Progress_1B'!A34="","",'PR_Programmatic Progress_1B'!A34)</f>
      </c>
      <c r="X34" s="609">
        <f>IF('PR_Programmatic Progress_1B'!B34="","",'PR_Programmatic Progress_1B'!B34)</f>
      </c>
      <c r="Y34" s="2005">
        <f>IF('PR_Programmatic Progress_1B'!C34="","",'PR_Programmatic Progress_1B'!C34)</f>
      </c>
      <c r="Z34" s="2006"/>
      <c r="AA34" s="2006"/>
      <c r="AB34" s="2006"/>
      <c r="AC34" s="2007"/>
      <c r="AD34" s="1084" t="str">
        <f>IF('PR_Programmatic Progress_1B'!G34="","",'PR_Programmatic Progress_1B'!G34)</f>
        <v>Select</v>
      </c>
      <c r="AE34" s="1084" t="str">
        <f>IF('PR_Programmatic Progress_1B'!H34="","",'PR_Programmatic Progress_1B'!H34)</f>
        <v>Select</v>
      </c>
      <c r="AF34" s="1084" t="str">
        <f>IF('PR_Programmatic Progress_1B'!I34="","",'PR_Programmatic Progress_1B'!I34)</f>
        <v>Select</v>
      </c>
      <c r="AG34" s="1084" t="str">
        <f>IF('PR_Programmatic Progress_1B'!L34="","",'PR_Programmatic Progress_1B'!L34)</f>
        <v>-</v>
      </c>
      <c r="AH34" s="1108" t="str">
        <f>IF('PR_Programmatic Progress_1B'!M34="","",'PR_Programmatic Progress_1B'!M34)</f>
        <v>-</v>
      </c>
    </row>
    <row r="35" spans="1:34" s="13" customFormat="1" ht="69" customHeight="1">
      <c r="A35" s="608">
        <f t="shared" si="1"/>
      </c>
      <c r="B35" s="609">
        <f t="shared" si="2"/>
      </c>
      <c r="C35" s="2005">
        <f t="shared" si="3"/>
      </c>
      <c r="D35" s="2006"/>
      <c r="E35" s="2006"/>
      <c r="F35" s="2006"/>
      <c r="G35" s="2007"/>
      <c r="H35" s="1084" t="str">
        <f t="shared" si="4"/>
        <v>Select</v>
      </c>
      <c r="I35" s="1084" t="str">
        <f t="shared" si="4"/>
        <v>Select</v>
      </c>
      <c r="J35" s="1084" t="str">
        <f t="shared" si="4"/>
        <v>Select</v>
      </c>
      <c r="K35" s="1146" t="str">
        <f t="shared" si="6"/>
        <v>-</v>
      </c>
      <c r="L35" s="1148" t="str">
        <f t="shared" si="5"/>
        <v>-</v>
      </c>
      <c r="M35" s="2011"/>
      <c r="N35" s="2012"/>
      <c r="O35" s="1081"/>
      <c r="P35" s="1156"/>
      <c r="Q35" s="2008"/>
      <c r="R35" s="2009"/>
      <c r="S35" s="2009"/>
      <c r="T35" s="2010"/>
      <c r="U35" s="63"/>
      <c r="V35" s="63"/>
      <c r="W35" s="608">
        <f>IF('PR_Programmatic Progress_1B'!A35="","",'PR_Programmatic Progress_1B'!A35)</f>
      </c>
      <c r="X35" s="609">
        <f>IF('PR_Programmatic Progress_1B'!B35="","",'PR_Programmatic Progress_1B'!B35)</f>
      </c>
      <c r="Y35" s="2005">
        <f>IF('PR_Programmatic Progress_1B'!C35="","",'PR_Programmatic Progress_1B'!C35)</f>
      </c>
      <c r="Z35" s="2006"/>
      <c r="AA35" s="2006"/>
      <c r="AB35" s="2006"/>
      <c r="AC35" s="2007"/>
      <c r="AD35" s="1084" t="str">
        <f>IF('PR_Programmatic Progress_1B'!G35="","",'PR_Programmatic Progress_1B'!G35)</f>
        <v>Select</v>
      </c>
      <c r="AE35" s="1084" t="str">
        <f>IF('PR_Programmatic Progress_1B'!H35="","",'PR_Programmatic Progress_1B'!H35)</f>
        <v>Select</v>
      </c>
      <c r="AF35" s="1084" t="str">
        <f>IF('PR_Programmatic Progress_1B'!I35="","",'PR_Programmatic Progress_1B'!I35)</f>
        <v>Select</v>
      </c>
      <c r="AG35" s="1084" t="str">
        <f>IF('PR_Programmatic Progress_1B'!L35="","",'PR_Programmatic Progress_1B'!L35)</f>
        <v>-</v>
      </c>
      <c r="AH35" s="1108" t="str">
        <f>IF('PR_Programmatic Progress_1B'!M35="","",'PR_Programmatic Progress_1B'!M35)</f>
        <v>-</v>
      </c>
    </row>
    <row r="36" spans="1:34" s="13" customFormat="1" ht="69" customHeight="1">
      <c r="A36" s="608">
        <f t="shared" si="1"/>
      </c>
      <c r="B36" s="609">
        <f t="shared" si="2"/>
      </c>
      <c r="C36" s="2005">
        <f t="shared" si="3"/>
      </c>
      <c r="D36" s="2006"/>
      <c r="E36" s="2006"/>
      <c r="F36" s="2006"/>
      <c r="G36" s="2007"/>
      <c r="H36" s="1084" t="str">
        <f t="shared" si="4"/>
        <v>Select</v>
      </c>
      <c r="I36" s="1084" t="str">
        <f t="shared" si="4"/>
        <v>Select</v>
      </c>
      <c r="J36" s="1084" t="str">
        <f t="shared" si="4"/>
        <v>Select</v>
      </c>
      <c r="K36" s="1146" t="str">
        <f t="shared" si="6"/>
        <v>-</v>
      </c>
      <c r="L36" s="1148" t="str">
        <f t="shared" si="5"/>
        <v>-</v>
      </c>
      <c r="M36" s="2011"/>
      <c r="N36" s="2012"/>
      <c r="O36" s="1081"/>
      <c r="P36" s="1156"/>
      <c r="Q36" s="2008"/>
      <c r="R36" s="2009"/>
      <c r="S36" s="2009"/>
      <c r="T36" s="2010"/>
      <c r="U36" s="63"/>
      <c r="V36" s="63"/>
      <c r="W36" s="608">
        <f>IF('PR_Programmatic Progress_1B'!A36="","",'PR_Programmatic Progress_1B'!A36)</f>
      </c>
      <c r="X36" s="609">
        <f>IF('PR_Programmatic Progress_1B'!B36="","",'PR_Programmatic Progress_1B'!B36)</f>
      </c>
      <c r="Y36" s="2005">
        <f>IF('PR_Programmatic Progress_1B'!C36="","",'PR_Programmatic Progress_1B'!C36)</f>
      </c>
      <c r="Z36" s="2006"/>
      <c r="AA36" s="2006"/>
      <c r="AB36" s="2006"/>
      <c r="AC36" s="2007"/>
      <c r="AD36" s="1084" t="str">
        <f>IF('PR_Programmatic Progress_1B'!G36="","",'PR_Programmatic Progress_1B'!G36)</f>
        <v>Select</v>
      </c>
      <c r="AE36" s="1084" t="str">
        <f>IF('PR_Programmatic Progress_1B'!H36="","",'PR_Programmatic Progress_1B'!H36)</f>
        <v>Select</v>
      </c>
      <c r="AF36" s="1084" t="str">
        <f>IF('PR_Programmatic Progress_1B'!I36="","",'PR_Programmatic Progress_1B'!I36)</f>
        <v>Select</v>
      </c>
      <c r="AG36" s="1084" t="str">
        <f>IF('PR_Programmatic Progress_1B'!L36="","",'PR_Programmatic Progress_1B'!L36)</f>
        <v>-</v>
      </c>
      <c r="AH36" s="1108" t="str">
        <f>IF('PR_Programmatic Progress_1B'!M36="","",'PR_Programmatic Progress_1B'!M36)</f>
        <v>-</v>
      </c>
    </row>
    <row r="37" spans="1:34" s="13" customFormat="1" ht="69" customHeight="1">
      <c r="A37" s="608">
        <f t="shared" si="1"/>
      </c>
      <c r="B37" s="609">
        <f t="shared" si="2"/>
      </c>
      <c r="C37" s="2005">
        <f t="shared" si="3"/>
      </c>
      <c r="D37" s="2006"/>
      <c r="E37" s="2006"/>
      <c r="F37" s="2006"/>
      <c r="G37" s="2007"/>
      <c r="H37" s="1084" t="str">
        <f t="shared" si="4"/>
        <v>Select</v>
      </c>
      <c r="I37" s="1084" t="str">
        <f t="shared" si="4"/>
        <v>Select</v>
      </c>
      <c r="J37" s="1084" t="str">
        <f t="shared" si="4"/>
        <v>Select</v>
      </c>
      <c r="K37" s="1146" t="str">
        <f t="shared" si="6"/>
        <v>-</v>
      </c>
      <c r="L37" s="1148" t="str">
        <f t="shared" si="5"/>
        <v>-</v>
      </c>
      <c r="M37" s="2011"/>
      <c r="N37" s="2012"/>
      <c r="O37" s="1081"/>
      <c r="P37" s="1156"/>
      <c r="Q37" s="2008"/>
      <c r="R37" s="2009"/>
      <c r="S37" s="2009"/>
      <c r="T37" s="2010"/>
      <c r="U37" s="63"/>
      <c r="V37" s="63"/>
      <c r="W37" s="608">
        <f>IF('PR_Programmatic Progress_1B'!A37="","",'PR_Programmatic Progress_1B'!A37)</f>
      </c>
      <c r="X37" s="609">
        <f>IF('PR_Programmatic Progress_1B'!B37="","",'PR_Programmatic Progress_1B'!B37)</f>
      </c>
      <c r="Y37" s="2005">
        <f>IF('PR_Programmatic Progress_1B'!C37="","",'PR_Programmatic Progress_1B'!C37)</f>
      </c>
      <c r="Z37" s="2006"/>
      <c r="AA37" s="2006"/>
      <c r="AB37" s="2006"/>
      <c r="AC37" s="2007"/>
      <c r="AD37" s="1084" t="str">
        <f>IF('PR_Programmatic Progress_1B'!G37="","",'PR_Programmatic Progress_1B'!G37)</f>
        <v>Select</v>
      </c>
      <c r="AE37" s="1084" t="str">
        <f>IF('PR_Programmatic Progress_1B'!H37="","",'PR_Programmatic Progress_1B'!H37)</f>
        <v>Select</v>
      </c>
      <c r="AF37" s="1084" t="str">
        <f>IF('PR_Programmatic Progress_1B'!I37="","",'PR_Programmatic Progress_1B'!I37)</f>
        <v>Select</v>
      </c>
      <c r="AG37" s="1084" t="str">
        <f>IF('PR_Programmatic Progress_1B'!L37="","",'PR_Programmatic Progress_1B'!L37)</f>
        <v>-</v>
      </c>
      <c r="AH37" s="1108" t="str">
        <f>IF('PR_Programmatic Progress_1B'!M37="","",'PR_Programmatic Progress_1B'!M37)</f>
        <v>-</v>
      </c>
    </row>
    <row r="38" ht="12.75">
      <c r="I38" s="610"/>
    </row>
    <row r="39" spans="1:20" ht="52.5" customHeight="1" thickBot="1">
      <c r="A39" s="2013" t="s">
        <v>74</v>
      </c>
      <c r="B39" s="2014"/>
      <c r="C39" s="2014"/>
      <c r="D39" s="2014"/>
      <c r="E39" s="2014"/>
      <c r="F39" s="2014"/>
      <c r="G39" s="2014"/>
      <c r="H39" s="2014"/>
      <c r="I39" s="2014"/>
      <c r="J39" s="2014"/>
      <c r="K39" s="2014"/>
      <c r="L39" s="2014"/>
      <c r="M39" s="2014"/>
      <c r="N39" s="2014"/>
      <c r="O39" s="2014"/>
      <c r="P39" s="2014"/>
      <c r="Q39" s="2014"/>
      <c r="R39" s="2014"/>
      <c r="S39" s="2014"/>
      <c r="T39" s="2014"/>
    </row>
    <row r="40" spans="1:20" ht="12.75">
      <c r="A40" s="2018"/>
      <c r="B40" s="2019"/>
      <c r="C40" s="2019"/>
      <c r="D40" s="2019"/>
      <c r="E40" s="2019"/>
      <c r="F40" s="2019"/>
      <c r="G40" s="2019"/>
      <c r="H40" s="2019"/>
      <c r="I40" s="2019"/>
      <c r="J40" s="2019"/>
      <c r="K40" s="2019"/>
      <c r="L40" s="2019"/>
      <c r="M40" s="2019"/>
      <c r="N40" s="2019"/>
      <c r="O40" s="2019"/>
      <c r="P40" s="2019"/>
      <c r="Q40" s="2019"/>
      <c r="R40" s="2019"/>
      <c r="S40" s="2019"/>
      <c r="T40" s="2020"/>
    </row>
    <row r="41" spans="1:20" ht="12.75">
      <c r="A41" s="2021"/>
      <c r="B41" s="2022"/>
      <c r="C41" s="2022"/>
      <c r="D41" s="2022"/>
      <c r="E41" s="2022"/>
      <c r="F41" s="2022"/>
      <c r="G41" s="2022"/>
      <c r="H41" s="2022"/>
      <c r="I41" s="2022"/>
      <c r="J41" s="2022"/>
      <c r="K41" s="2022"/>
      <c r="L41" s="2022"/>
      <c r="M41" s="2022"/>
      <c r="N41" s="2022"/>
      <c r="O41" s="2022"/>
      <c r="P41" s="2022"/>
      <c r="Q41" s="2022"/>
      <c r="R41" s="2022"/>
      <c r="S41" s="2022"/>
      <c r="T41" s="2023"/>
    </row>
    <row r="42" spans="1:20" ht="20.25" customHeight="1">
      <c r="A42" s="2021"/>
      <c r="B42" s="2022"/>
      <c r="C42" s="2022"/>
      <c r="D42" s="2022"/>
      <c r="E42" s="2022"/>
      <c r="F42" s="2022"/>
      <c r="G42" s="2022"/>
      <c r="H42" s="2022"/>
      <c r="I42" s="2022"/>
      <c r="J42" s="2022"/>
      <c r="K42" s="2022"/>
      <c r="L42" s="2022"/>
      <c r="M42" s="2022"/>
      <c r="N42" s="2022"/>
      <c r="O42" s="2022"/>
      <c r="P42" s="2022"/>
      <c r="Q42" s="2022"/>
      <c r="R42" s="2022"/>
      <c r="S42" s="2022"/>
      <c r="T42" s="2023"/>
    </row>
    <row r="43" spans="1:20" ht="12.75">
      <c r="A43" s="2021"/>
      <c r="B43" s="2022"/>
      <c r="C43" s="2022"/>
      <c r="D43" s="2022"/>
      <c r="E43" s="2022"/>
      <c r="F43" s="2022"/>
      <c r="G43" s="2022"/>
      <c r="H43" s="2022"/>
      <c r="I43" s="2022"/>
      <c r="J43" s="2022"/>
      <c r="K43" s="2022"/>
      <c r="L43" s="2022"/>
      <c r="M43" s="2022"/>
      <c r="N43" s="2022"/>
      <c r="O43" s="2022"/>
      <c r="P43" s="2022"/>
      <c r="Q43" s="2022"/>
      <c r="R43" s="2022"/>
      <c r="S43" s="2022"/>
      <c r="T43" s="2023"/>
    </row>
    <row r="44" spans="1:20" ht="12.75">
      <c r="A44" s="2021"/>
      <c r="B44" s="2022"/>
      <c r="C44" s="2022"/>
      <c r="D44" s="2022"/>
      <c r="E44" s="2022"/>
      <c r="F44" s="2022"/>
      <c r="G44" s="2022"/>
      <c r="H44" s="2022"/>
      <c r="I44" s="2022"/>
      <c r="J44" s="2022"/>
      <c r="K44" s="2022"/>
      <c r="L44" s="2022"/>
      <c r="M44" s="2022"/>
      <c r="N44" s="2022"/>
      <c r="O44" s="2022"/>
      <c r="P44" s="2022"/>
      <c r="Q44" s="2022"/>
      <c r="R44" s="2022"/>
      <c r="S44" s="2022"/>
      <c r="T44" s="2023"/>
    </row>
    <row r="45" spans="1:20" ht="12.75">
      <c r="A45" s="2021"/>
      <c r="B45" s="2022"/>
      <c r="C45" s="2022"/>
      <c r="D45" s="2022"/>
      <c r="E45" s="2022"/>
      <c r="F45" s="2022"/>
      <c r="G45" s="2022"/>
      <c r="H45" s="2022"/>
      <c r="I45" s="2022"/>
      <c r="J45" s="2022"/>
      <c r="K45" s="2022"/>
      <c r="L45" s="2022"/>
      <c r="M45" s="2022"/>
      <c r="N45" s="2022"/>
      <c r="O45" s="2022"/>
      <c r="P45" s="2022"/>
      <c r="Q45" s="2022"/>
      <c r="R45" s="2022"/>
      <c r="S45" s="2022"/>
      <c r="T45" s="2023"/>
    </row>
    <row r="46" spans="1:20" ht="21" customHeight="1" thickBot="1">
      <c r="A46" s="2024"/>
      <c r="B46" s="2025"/>
      <c r="C46" s="2025"/>
      <c r="D46" s="2025"/>
      <c r="E46" s="2025"/>
      <c r="F46" s="2025"/>
      <c r="G46" s="2025"/>
      <c r="H46" s="2025"/>
      <c r="I46" s="2025"/>
      <c r="J46" s="2025"/>
      <c r="K46" s="2025"/>
      <c r="L46" s="2025"/>
      <c r="M46" s="2025"/>
      <c r="N46" s="2025"/>
      <c r="O46" s="2025"/>
      <c r="P46" s="2025"/>
      <c r="Q46" s="2025"/>
      <c r="R46" s="2025"/>
      <c r="S46" s="2025"/>
      <c r="T46" s="2026"/>
    </row>
  </sheetData>
  <sheetProtection formatCells="0" formatColumns="0" formatRows="0"/>
  <mergeCells count="132">
    <mergeCell ref="Y37:AC37"/>
    <mergeCell ref="Y35:AC35"/>
    <mergeCell ref="Y36:AC36"/>
    <mergeCell ref="Y33:AC33"/>
    <mergeCell ref="Y34:AC34"/>
    <mergeCell ref="Y30:AC30"/>
    <mergeCell ref="Y31:AC31"/>
    <mergeCell ref="Y28:AC28"/>
    <mergeCell ref="Y29:AC29"/>
    <mergeCell ref="Y26:AC26"/>
    <mergeCell ref="Y27:AC27"/>
    <mergeCell ref="Y24:AC24"/>
    <mergeCell ref="Y25:AC25"/>
    <mergeCell ref="Y22:AC22"/>
    <mergeCell ref="Y23:AC23"/>
    <mergeCell ref="Y20:AC20"/>
    <mergeCell ref="Y21:AC21"/>
    <mergeCell ref="Y18:AC18"/>
    <mergeCell ref="Y19:AC19"/>
    <mergeCell ref="Y16:AC16"/>
    <mergeCell ref="Y17:AC17"/>
    <mergeCell ref="Y14:AC14"/>
    <mergeCell ref="Y15:AC15"/>
    <mergeCell ref="Y12:AC12"/>
    <mergeCell ref="Y13:AC13"/>
    <mergeCell ref="Q21:T21"/>
    <mergeCell ref="W9:AH9"/>
    <mergeCell ref="W10:W11"/>
    <mergeCell ref="X10:X11"/>
    <mergeCell ref="Y10:AC11"/>
    <mergeCell ref="AD10:AD11"/>
    <mergeCell ref="AE10:AE11"/>
    <mergeCell ref="AF10:AF11"/>
    <mergeCell ref="AG10:AG11"/>
    <mergeCell ref="AH10:AH11"/>
    <mergeCell ref="Q35:T35"/>
    <mergeCell ref="C36:G36"/>
    <mergeCell ref="M36:N36"/>
    <mergeCell ref="Q36:T36"/>
    <mergeCell ref="C37:G37"/>
    <mergeCell ref="M37:N37"/>
    <mergeCell ref="Q37:T37"/>
    <mergeCell ref="M35:N35"/>
    <mergeCell ref="Q18:T18"/>
    <mergeCell ref="Q13:T13"/>
    <mergeCell ref="Q16:T16"/>
    <mergeCell ref="C18:G18"/>
    <mergeCell ref="C15:G15"/>
    <mergeCell ref="C17:G17"/>
    <mergeCell ref="M16:N16"/>
    <mergeCell ref="C16:G16"/>
    <mergeCell ref="M15:N15"/>
    <mergeCell ref="Q17:T17"/>
    <mergeCell ref="M14:N14"/>
    <mergeCell ref="M18:N18"/>
    <mergeCell ref="M20:N20"/>
    <mergeCell ref="M23:N23"/>
    <mergeCell ref="Q15:T15"/>
    <mergeCell ref="Q19:T19"/>
    <mergeCell ref="Q22:T22"/>
    <mergeCell ref="Q23:T23"/>
    <mergeCell ref="Q20:T20"/>
    <mergeCell ref="Q14:T14"/>
    <mergeCell ref="C13:G13"/>
    <mergeCell ref="M13:N13"/>
    <mergeCell ref="M19:N19"/>
    <mergeCell ref="M25:N25"/>
    <mergeCell ref="C19:G19"/>
    <mergeCell ref="C21:G21"/>
    <mergeCell ref="C22:G22"/>
    <mergeCell ref="C14:G14"/>
    <mergeCell ref="C20:G20"/>
    <mergeCell ref="M17:N17"/>
    <mergeCell ref="A10:A11"/>
    <mergeCell ref="B10:B11"/>
    <mergeCell ref="Q12:T12"/>
    <mergeCell ref="H10:H11"/>
    <mergeCell ref="Q10:T11"/>
    <mergeCell ref="O10:O11"/>
    <mergeCell ref="C10:G11"/>
    <mergeCell ref="M10:N11"/>
    <mergeCell ref="P10:P11"/>
    <mergeCell ref="J10:J11"/>
    <mergeCell ref="I10:I11"/>
    <mergeCell ref="M12:N12"/>
    <mergeCell ref="C12:G12"/>
    <mergeCell ref="K10:K11"/>
    <mergeCell ref="L10:L11"/>
    <mergeCell ref="A1:K1"/>
    <mergeCell ref="A3:C3"/>
    <mergeCell ref="A4:C4"/>
    <mergeCell ref="A5:C5"/>
    <mergeCell ref="A6:C6"/>
    <mergeCell ref="A8:T8"/>
    <mergeCell ref="A7:L7"/>
    <mergeCell ref="A9:T9"/>
    <mergeCell ref="M27:N27"/>
    <mergeCell ref="Q27:T27"/>
    <mergeCell ref="Q25:T25"/>
    <mergeCell ref="Q26:T26"/>
    <mergeCell ref="M21:N21"/>
    <mergeCell ref="M22:N22"/>
    <mergeCell ref="M24:N24"/>
    <mergeCell ref="Q24:T24"/>
    <mergeCell ref="C23:G23"/>
    <mergeCell ref="C27:G27"/>
    <mergeCell ref="C26:G26"/>
    <mergeCell ref="C25:G25"/>
    <mergeCell ref="A40:T46"/>
    <mergeCell ref="C31:G31"/>
    <mergeCell ref="Q31:T31"/>
    <mergeCell ref="C24:G24"/>
    <mergeCell ref="M26:N26"/>
    <mergeCell ref="C33:G33"/>
    <mergeCell ref="A39:T39"/>
    <mergeCell ref="M31:N31"/>
    <mergeCell ref="M33:N33"/>
    <mergeCell ref="Q33:T33"/>
    <mergeCell ref="C34:G34"/>
    <mergeCell ref="M34:N34"/>
    <mergeCell ref="Q34:T34"/>
    <mergeCell ref="C35:G35"/>
    <mergeCell ref="A32:T32"/>
    <mergeCell ref="C28:G28"/>
    <mergeCell ref="Q28:T28"/>
    <mergeCell ref="C30:G30"/>
    <mergeCell ref="C29:G29"/>
    <mergeCell ref="M30:N30"/>
    <mergeCell ref="Q30:T30"/>
    <mergeCell ref="M28:N28"/>
    <mergeCell ref="M29:N29"/>
    <mergeCell ref="Q29:T29"/>
  </mergeCells>
  <conditionalFormatting sqref="A12:L31 A32 A33:L37">
    <cfRule type="cellIs" priority="1" dxfId="0" operator="notEqual">
      <formula>W12</formula>
    </cfRule>
  </conditionalFormatting>
  <dataValidations count="5">
    <dataValidation type="list" allowBlank="1" showInputMessage="1" showErrorMessage="1" sqref="M12:M31 M33:M37">
      <formula1>"Select,Not Verified,Desk Review,PR On-site Visit,SR On-site Visit,Other ..."</formula1>
    </dataValidation>
    <dataValidation type="list" allowBlank="1" showInputMessage="1" showErrorMessage="1" sqref="AE12:AE37">
      <formula1>"Select, Y-over program term, Y-cumulative annually, N-not cumulative"</formula1>
    </dataValidation>
    <dataValidation type="list" allowBlank="1" showInputMessage="1" showErrorMessage="1" sqref="AF12:AF37 J12:J31 J33:J37">
      <formula1>"Select, Yes - Top 10, Top 10 equivalent, No"</formula1>
    </dataValidation>
    <dataValidation type="list" allowBlank="1" showInputMessage="1" showErrorMessage="1" sqref="AD12:AD37 H12:H31 H33:H37">
      <formula1>"Select, National Program, Current grant, GF, GF and other donors"</formula1>
    </dataValidation>
    <dataValidation type="list" allowBlank="1" showInputMessage="1" showErrorMessage="1" sqref="I12:I31 I33:I37">
      <formula1>"Select, Y-over program term, Y-cumulative annually, N-not cumulative, Y-over RCC term"</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rowBreaks count="1" manualBreakCount="1">
    <brk id="26" max="20" man="1"/>
  </rowBreaks>
</worksheet>
</file>

<file path=xl/worksheets/sheet17.xml><?xml version="1.0" encoding="utf-8"?>
<worksheet xmlns="http://schemas.openxmlformats.org/spreadsheetml/2006/main" xmlns:r="http://schemas.openxmlformats.org/officeDocument/2006/relationships">
  <sheetPr>
    <tabColor indexed="40"/>
    <pageSetUpPr fitToPage="1"/>
  </sheetPr>
  <dimension ref="A1:W77"/>
  <sheetViews>
    <sheetView view="pageBreakPreview" zoomScale="70" zoomScaleNormal="65" zoomScaleSheetLayoutView="70" zoomScalePageLayoutView="0" workbookViewId="0" topLeftCell="A4">
      <selection activeCell="A17" sqref="A17:C17"/>
    </sheetView>
  </sheetViews>
  <sheetFormatPr defaultColWidth="0" defaultRowHeight="12.75"/>
  <cols>
    <col min="1" max="1" width="15.421875" style="69" customWidth="1"/>
    <col min="2" max="2" width="33.28125" style="69" customWidth="1"/>
    <col min="3" max="3" width="18.7109375" style="69" customWidth="1"/>
    <col min="4" max="4" width="20.7109375" style="69" customWidth="1"/>
    <col min="5" max="5" width="19.28125" style="69" customWidth="1"/>
    <col min="6" max="6" width="20.00390625" style="69" customWidth="1"/>
    <col min="7" max="7" width="0.5625" style="69" hidden="1" customWidth="1"/>
    <col min="8" max="8" width="6.57421875" style="69" hidden="1" customWidth="1"/>
    <col min="9" max="9" width="0.9921875" style="69" customWidth="1"/>
    <col min="10" max="10" width="18.140625" style="83" customWidth="1"/>
    <col min="11" max="11" width="21.7109375" style="69" customWidth="1"/>
    <col min="12" max="12" width="83.00390625" style="69" customWidth="1"/>
    <col min="13" max="23" width="9.140625" style="69" customWidth="1"/>
    <col min="24" max="24" width="0" style="69" hidden="1" customWidth="1"/>
    <col min="25" max="25" width="9.8515625" style="69" hidden="1" customWidth="1"/>
    <col min="26" max="28" width="0" style="69" hidden="1" customWidth="1"/>
    <col min="29" max="29" width="9.8515625" style="69" hidden="1" customWidth="1"/>
    <col min="30" max="251" width="0" style="69" hidden="1" customWidth="1"/>
    <col min="252" max="252" width="9.8515625" style="69" hidden="1" customWidth="1"/>
    <col min="253" max="255" width="0" style="69" hidden="1" customWidth="1"/>
    <col min="256" max="16384" width="9.8515625" style="69" hidden="1" customWidth="1"/>
  </cols>
  <sheetData>
    <row r="1" spans="1:23" s="3" customFormat="1" ht="25.5" customHeight="1">
      <c r="A1" s="1940" t="s">
        <v>282</v>
      </c>
      <c r="B1" s="1940"/>
      <c r="C1" s="1940"/>
      <c r="D1" s="1940"/>
      <c r="E1" s="1940"/>
      <c r="F1" s="1940"/>
      <c r="G1" s="1940"/>
      <c r="H1" s="1940"/>
      <c r="I1" s="1940"/>
      <c r="J1" s="1940"/>
      <c r="K1" s="69"/>
      <c r="L1" s="69"/>
      <c r="M1" s="69"/>
      <c r="N1" s="69"/>
      <c r="O1" s="69"/>
      <c r="P1" s="69"/>
      <c r="Q1" s="69"/>
      <c r="R1" s="69"/>
      <c r="S1" s="69"/>
      <c r="T1" s="69"/>
      <c r="U1" s="69"/>
      <c r="V1" s="69"/>
      <c r="W1" s="69"/>
    </row>
    <row r="2" spans="1:23" s="13" customFormat="1" ht="27" customHeight="1" thickBot="1">
      <c r="A2" s="98" t="s">
        <v>157</v>
      </c>
      <c r="B2" s="72"/>
      <c r="C2" s="72"/>
      <c r="D2" s="72"/>
      <c r="E2" s="72"/>
      <c r="F2" s="72"/>
      <c r="G2" s="72"/>
      <c r="H2" s="72"/>
      <c r="I2" s="72"/>
      <c r="J2" s="72"/>
      <c r="K2" s="72"/>
      <c r="L2" s="72"/>
      <c r="M2" s="69"/>
      <c r="N2" s="69"/>
      <c r="O2" s="69"/>
      <c r="P2" s="69"/>
      <c r="Q2" s="69"/>
      <c r="R2" s="69"/>
      <c r="S2" s="69"/>
      <c r="T2" s="69"/>
      <c r="U2" s="69"/>
      <c r="V2" s="69"/>
      <c r="W2" s="69"/>
    </row>
    <row r="3" spans="1:23" s="4" customFormat="1" ht="27.75" customHeight="1" thickBot="1">
      <c r="A3" s="1547" t="s">
        <v>70</v>
      </c>
      <c r="B3" s="1548"/>
      <c r="C3" s="1602" t="str">
        <f>IF('LFA_Programmatic Progress_1A'!C7="","",'LFA_Programmatic Progress_1A'!C7)</f>
        <v>MNT-910-G03-H</v>
      </c>
      <c r="D3" s="1603"/>
      <c r="E3" s="1603"/>
      <c r="F3" s="1604"/>
      <c r="G3" s="73"/>
      <c r="H3" s="73"/>
      <c r="I3" s="73"/>
      <c r="J3" s="73"/>
      <c r="K3" s="73"/>
      <c r="L3" s="73"/>
      <c r="M3" s="220"/>
      <c r="N3" s="220"/>
      <c r="O3" s="220"/>
      <c r="P3" s="220"/>
      <c r="Q3" s="220"/>
      <c r="R3" s="220"/>
      <c r="S3" s="220"/>
      <c r="T3" s="220"/>
      <c r="U3" s="220"/>
      <c r="V3" s="220"/>
      <c r="W3" s="220"/>
    </row>
    <row r="4" spans="1:23" s="4" customFormat="1" ht="15" customHeight="1">
      <c r="A4" s="493" t="s">
        <v>274</v>
      </c>
      <c r="B4" s="513"/>
      <c r="C4" s="53" t="s">
        <v>280</v>
      </c>
      <c r="D4" s="505" t="str">
        <f>IF('LFA_Programmatic Progress_1A'!D12="Select","",'LFA_Programmatic Progress_1A'!D12)</f>
        <v>Semester</v>
      </c>
      <c r="E4" s="5" t="s">
        <v>281</v>
      </c>
      <c r="F4" s="47">
        <f>IF('LFA_Programmatic Progress_1A'!F12="Select","",'LFA_Programmatic Progress_1A'!F12)</f>
        <v>5</v>
      </c>
      <c r="G4" s="73"/>
      <c r="H4" s="73"/>
      <c r="I4" s="73"/>
      <c r="J4" s="73"/>
      <c r="K4" s="73"/>
      <c r="L4" s="73"/>
      <c r="M4" s="220"/>
      <c r="N4" s="220"/>
      <c r="O4" s="220"/>
      <c r="P4" s="220"/>
      <c r="Q4" s="220"/>
      <c r="R4" s="220"/>
      <c r="S4" s="220"/>
      <c r="T4" s="220"/>
      <c r="U4" s="220"/>
      <c r="V4" s="220"/>
      <c r="W4" s="220"/>
    </row>
    <row r="5" spans="1:23" s="4" customFormat="1" ht="15" customHeight="1">
      <c r="A5" s="514" t="s">
        <v>275</v>
      </c>
      <c r="B5" s="40"/>
      <c r="C5" s="54" t="s">
        <v>243</v>
      </c>
      <c r="D5" s="520">
        <f>IF('LFA_Programmatic Progress_1A'!D13="","",'LFA_Programmatic Progress_1A'!D13)</f>
        <v>41091</v>
      </c>
      <c r="E5" s="5" t="s">
        <v>261</v>
      </c>
      <c r="F5" s="521">
        <f>IF('LFA_Programmatic Progress_1A'!F13="","",'LFA_Programmatic Progress_1A'!F13)</f>
        <v>41274</v>
      </c>
      <c r="G5" s="73"/>
      <c r="H5" s="73"/>
      <c r="I5" s="73"/>
      <c r="J5" s="73"/>
      <c r="K5" s="73"/>
      <c r="L5" s="73"/>
      <c r="M5" s="220"/>
      <c r="N5" s="220"/>
      <c r="O5" s="220"/>
      <c r="P5" s="220"/>
      <c r="Q5" s="220"/>
      <c r="R5" s="220"/>
      <c r="S5" s="220"/>
      <c r="T5" s="220"/>
      <c r="U5" s="220"/>
      <c r="V5" s="220"/>
      <c r="W5" s="220"/>
    </row>
    <row r="6" spans="1:23" s="4" customFormat="1" ht="15" customHeight="1" thickBot="1">
      <c r="A6" s="55" t="s">
        <v>276</v>
      </c>
      <c r="B6" s="41"/>
      <c r="C6" s="1594">
        <f>IF('LFA_Programmatic Progress_1A'!C14="Select","",'LFA_Programmatic Progress_1A'!C14)</f>
        <v>5</v>
      </c>
      <c r="D6" s="1595"/>
      <c r="E6" s="1595"/>
      <c r="F6" s="1596"/>
      <c r="G6" s="73"/>
      <c r="H6" s="73"/>
      <c r="I6" s="73"/>
      <c r="J6" s="73"/>
      <c r="K6" s="73"/>
      <c r="L6" s="73"/>
      <c r="M6" s="220"/>
      <c r="N6" s="220"/>
      <c r="O6" s="220"/>
      <c r="P6" s="220"/>
      <c r="Q6" s="220"/>
      <c r="R6" s="220"/>
      <c r="S6" s="220"/>
      <c r="T6" s="220"/>
      <c r="U6" s="220"/>
      <c r="V6" s="220"/>
      <c r="W6" s="220"/>
    </row>
    <row r="7" spans="1:23" s="4" customFormat="1" ht="9" customHeight="1">
      <c r="A7" s="201"/>
      <c r="B7" s="202"/>
      <c r="C7" s="52"/>
      <c r="D7" s="207"/>
      <c r="E7" s="208"/>
      <c r="F7" s="52"/>
      <c r="G7" s="170"/>
      <c r="H7" s="170"/>
      <c r="I7" s="210"/>
      <c r="J7" s="210"/>
      <c r="K7" s="73"/>
      <c r="L7" s="73"/>
      <c r="M7" s="220"/>
      <c r="N7" s="220"/>
      <c r="O7" s="220"/>
      <c r="P7" s="220"/>
      <c r="Q7" s="220"/>
      <c r="R7" s="220"/>
      <c r="S7" s="220"/>
      <c r="T7" s="220"/>
      <c r="U7" s="220"/>
      <c r="V7" s="220"/>
      <c r="W7" s="220"/>
    </row>
    <row r="8" spans="1:23" s="4" customFormat="1" ht="19.5" customHeight="1">
      <c r="A8" s="200" t="s">
        <v>226</v>
      </c>
      <c r="B8" s="203"/>
      <c r="C8" s="206"/>
      <c r="D8" s="206"/>
      <c r="E8" s="209"/>
      <c r="F8" s="204"/>
      <c r="G8" s="205"/>
      <c r="H8" s="205"/>
      <c r="I8" s="211"/>
      <c r="J8" s="212"/>
      <c r="K8" s="73"/>
      <c r="L8" s="73"/>
      <c r="M8" s="220"/>
      <c r="N8" s="220"/>
      <c r="O8" s="220"/>
      <c r="P8" s="220"/>
      <c r="Q8" s="220"/>
      <c r="R8" s="220"/>
      <c r="S8" s="220"/>
      <c r="T8" s="220"/>
      <c r="U8" s="220"/>
      <c r="V8" s="220"/>
      <c r="W8" s="220"/>
    </row>
    <row r="9" spans="1:23" s="536" customFormat="1" ht="5.25" customHeight="1">
      <c r="A9" s="213"/>
      <c r="B9" s="611"/>
      <c r="C9" s="612"/>
      <c r="D9" s="612"/>
      <c r="E9" s="612"/>
      <c r="F9" s="612"/>
      <c r="I9" s="612"/>
      <c r="J9" s="611"/>
      <c r="L9" s="1037"/>
      <c r="M9" s="995"/>
      <c r="N9" s="995"/>
      <c r="O9" s="995"/>
      <c r="P9" s="995"/>
      <c r="Q9" s="995"/>
      <c r="R9" s="995"/>
      <c r="S9" s="995"/>
      <c r="T9" s="995"/>
      <c r="U9" s="995"/>
      <c r="V9" s="995"/>
      <c r="W9" s="995"/>
    </row>
    <row r="10" spans="1:23" s="17" customFormat="1" ht="24.75" customHeight="1">
      <c r="A10" s="1651" t="s">
        <v>505</v>
      </c>
      <c r="B10" s="1652"/>
      <c r="C10" s="1652"/>
      <c r="D10" s="1652"/>
      <c r="E10" s="1652"/>
      <c r="F10" s="1652"/>
      <c r="G10" s="1652"/>
      <c r="H10" s="1652"/>
      <c r="I10" s="1652"/>
      <c r="J10" s="1652"/>
      <c r="K10" s="1652"/>
      <c r="L10" s="1652"/>
      <c r="M10" s="1038"/>
      <c r="N10" s="1038"/>
      <c r="O10" s="1038"/>
      <c r="P10" s="1038"/>
      <c r="Q10" s="1038"/>
      <c r="R10" s="1038"/>
      <c r="S10" s="1038"/>
      <c r="T10" s="1038"/>
      <c r="U10" s="1038"/>
      <c r="V10" s="1038"/>
      <c r="W10" s="1038"/>
    </row>
    <row r="11" spans="1:23" s="17" customFormat="1" ht="27" customHeight="1">
      <c r="A11" s="2084" t="s">
        <v>572</v>
      </c>
      <c r="B11" s="2088"/>
      <c r="C11" s="2088"/>
      <c r="D11" s="2088"/>
      <c r="E11" s="2088"/>
      <c r="F11" s="2088"/>
      <c r="G11" s="2088"/>
      <c r="H11" s="2088"/>
      <c r="I11" s="2088"/>
      <c r="J11" s="2088"/>
      <c r="K11" s="2088"/>
      <c r="L11" s="2088"/>
      <c r="M11" s="1038"/>
      <c r="N11" s="1038"/>
      <c r="O11" s="1038"/>
      <c r="P11" s="1038"/>
      <c r="Q11" s="1038"/>
      <c r="R11" s="1038"/>
      <c r="S11" s="1038"/>
      <c r="T11" s="1038"/>
      <c r="U11" s="1038"/>
      <c r="V11" s="1038"/>
      <c r="W11" s="1038"/>
    </row>
    <row r="12" spans="1:23" s="908" customFormat="1" ht="41.25" customHeight="1">
      <c r="A12" s="2084" t="s">
        <v>573</v>
      </c>
      <c r="B12" s="2085"/>
      <c r="C12" s="2085"/>
      <c r="D12" s="2085"/>
      <c r="E12" s="2085"/>
      <c r="F12" s="2085"/>
      <c r="G12" s="2085"/>
      <c r="H12" s="2085"/>
      <c r="I12" s="2085"/>
      <c r="J12" s="2085"/>
      <c r="K12" s="2085"/>
      <c r="L12" s="2086"/>
      <c r="M12" s="1039"/>
      <c r="N12" s="1039"/>
      <c r="O12" s="1039"/>
      <c r="P12" s="1039"/>
      <c r="Q12" s="1039"/>
      <c r="R12" s="1039"/>
      <c r="S12" s="1039"/>
      <c r="T12" s="1039"/>
      <c r="U12" s="1039"/>
      <c r="V12" s="1039"/>
      <c r="W12" s="1039"/>
    </row>
    <row r="13" spans="1:23" s="908" customFormat="1" ht="31.5" customHeight="1" thickBot="1">
      <c r="A13" s="2087" t="s">
        <v>616</v>
      </c>
      <c r="B13" s="2087"/>
      <c r="C13" s="2087"/>
      <c r="D13" s="2087"/>
      <c r="E13" s="2087"/>
      <c r="F13" s="2087"/>
      <c r="G13" s="2087"/>
      <c r="H13" s="2087"/>
      <c r="I13" s="2087"/>
      <c r="J13" s="2087"/>
      <c r="K13" s="2087"/>
      <c r="L13" s="2087"/>
      <c r="M13" s="1039"/>
      <c r="N13" s="1039"/>
      <c r="O13" s="1039"/>
      <c r="P13" s="1039"/>
      <c r="Q13" s="1039"/>
      <c r="R13" s="1039"/>
      <c r="S13" s="1039"/>
      <c r="T13" s="1039"/>
      <c r="U13" s="1039"/>
      <c r="V13" s="1039"/>
      <c r="W13" s="1039"/>
    </row>
    <row r="14" spans="1:23" s="184" customFormat="1" ht="23.25" customHeight="1" thickBot="1">
      <c r="A14" s="214"/>
      <c r="B14" s="215"/>
      <c r="C14" s="216"/>
      <c r="D14" s="382" t="s">
        <v>432</v>
      </c>
      <c r="E14" s="2096" t="s">
        <v>433</v>
      </c>
      <c r="F14" s="2097"/>
      <c r="G14" s="2097"/>
      <c r="H14" s="2097"/>
      <c r="I14" s="2097"/>
      <c r="J14" s="2097"/>
      <c r="K14" s="2098"/>
      <c r="L14" s="2099"/>
      <c r="M14" s="1040"/>
      <c r="N14" s="1040"/>
      <c r="O14" s="1040"/>
      <c r="P14" s="1040"/>
      <c r="Q14" s="1040"/>
      <c r="R14" s="1040"/>
      <c r="S14" s="1040"/>
      <c r="T14" s="1040"/>
      <c r="U14" s="1040"/>
      <c r="V14" s="1040"/>
      <c r="W14" s="1040"/>
    </row>
    <row r="15" spans="1:23" s="13" customFormat="1" ht="47.25" customHeight="1" thickBot="1">
      <c r="A15" s="2103" t="s">
        <v>247</v>
      </c>
      <c r="B15" s="2104"/>
      <c r="C15" s="2105"/>
      <c r="D15" s="473" t="s">
        <v>6</v>
      </c>
      <c r="E15" s="473" t="s">
        <v>6</v>
      </c>
      <c r="F15" s="2100" t="s">
        <v>417</v>
      </c>
      <c r="G15" s="2101"/>
      <c r="H15" s="2101"/>
      <c r="I15" s="2101"/>
      <c r="J15" s="2101"/>
      <c r="K15" s="2101"/>
      <c r="L15" s="2102"/>
      <c r="M15" s="14"/>
      <c r="N15" s="14"/>
      <c r="O15" s="14"/>
      <c r="P15" s="14"/>
      <c r="Q15" s="14"/>
      <c r="R15" s="14"/>
      <c r="S15" s="14"/>
      <c r="T15" s="14"/>
      <c r="U15" s="14"/>
      <c r="V15" s="14"/>
      <c r="W15" s="14"/>
    </row>
    <row r="16" spans="1:23" s="3" customFormat="1" ht="41.25" customHeight="1">
      <c r="A16" s="2093" t="str">
        <f>IF('PR_Grant Management_2'!A14="","",'PR_Grant Management_2'!A14)</f>
        <v>The second disbursement of Grant funds by the Global Fund to the Principal Recipent is subject to delivery by the Principal Recipent to the Global Fund of an updated version of the Monitoring and Evaluation System Strenghtening Tool, in form and substance acceptable to the Global Fund, that has been prepared by the Principal Recipient in consultation with the Program stakeholders specified in the instruction section of that document.</v>
      </c>
      <c r="B16" s="2094"/>
      <c r="C16" s="2095"/>
      <c r="D16" s="744" t="str">
        <f>IF('PR_Grant Management_2'!F14="","",'PR_Grant Management_2'!F14)</f>
        <v>Unmet - In Progress</v>
      </c>
      <c r="E16" s="745"/>
      <c r="F16" s="2090"/>
      <c r="G16" s="2091"/>
      <c r="H16" s="2091"/>
      <c r="I16" s="2091"/>
      <c r="J16" s="2091"/>
      <c r="K16" s="2091"/>
      <c r="L16" s="2092"/>
      <c r="M16" s="69"/>
      <c r="N16" s="69"/>
      <c r="O16" s="69"/>
      <c r="P16" s="69"/>
      <c r="Q16" s="69"/>
      <c r="R16" s="69"/>
      <c r="S16" s="69"/>
      <c r="T16" s="69"/>
      <c r="U16" s="69"/>
      <c r="V16" s="69"/>
      <c r="W16" s="69"/>
    </row>
    <row r="17" spans="1:23" s="3" customFormat="1" ht="41.25" customHeight="1">
      <c r="A17" s="2081" t="str">
        <f>IF('PR_Grant Management_2'!A15="","",'PR_Grant Management_2'!A15)</f>
        <v>The Principal Recipient acknowledges and understands that the Global Fund has entered into this Agreement with the Principal Recipient in reliance on the representation by the Country Coordinating Mechanism that the funds provided under this Agreement do not constitute more than 35% of the funds for the national HIV/AIDS program in Montenegro.  If the Principal Recipient becomes aware that the funds provided under this agreement are in fact or are anticipated to be materially higher than the above-mentioned percentages, the Principal Recipient shall promptly notify the Global Fund.</v>
      </c>
      <c r="B17" s="2082"/>
      <c r="C17" s="2083"/>
      <c r="D17" s="393" t="str">
        <f>IF('PR_Grant Management_2'!F15="","",'PR_Grant Management_2'!F15)</f>
        <v>Met</v>
      </c>
      <c r="E17" s="474"/>
      <c r="F17" s="2089"/>
      <c r="G17" s="2009"/>
      <c r="H17" s="2009"/>
      <c r="I17" s="2009"/>
      <c r="J17" s="2009"/>
      <c r="K17" s="2009"/>
      <c r="L17" s="2010"/>
      <c r="M17" s="69"/>
      <c r="N17" s="69"/>
      <c r="O17" s="69"/>
      <c r="P17" s="69"/>
      <c r="Q17" s="69"/>
      <c r="R17" s="69"/>
      <c r="S17" s="69"/>
      <c r="T17" s="69"/>
      <c r="U17" s="69"/>
      <c r="V17" s="69"/>
      <c r="W17" s="69"/>
    </row>
    <row r="18" spans="1:23" s="3" customFormat="1" ht="41.25" customHeight="1">
      <c r="A18" s="2081" t="str">
        <f>IF('PR_Grant Management_2'!A16="","",'PR_Grant Management_2'!A16)</f>
        <v>Implementation of the capacity building plan for NGO CAZAS</v>
      </c>
      <c r="B18" s="2082"/>
      <c r="C18" s="2083"/>
      <c r="D18" s="393" t="str">
        <f>IF('PR_Grant Management_2'!F16="","",'PR_Grant Management_2'!F16)</f>
        <v>Unmet - In Progress</v>
      </c>
      <c r="E18" s="474"/>
      <c r="F18" s="2079"/>
      <c r="G18" s="2079"/>
      <c r="H18" s="2079"/>
      <c r="I18" s="2079"/>
      <c r="J18" s="2079"/>
      <c r="K18" s="2079"/>
      <c r="L18" s="2080"/>
      <c r="M18" s="69"/>
      <c r="N18" s="69"/>
      <c r="O18" s="69"/>
      <c r="P18" s="69"/>
      <c r="Q18" s="69"/>
      <c r="R18" s="69"/>
      <c r="S18" s="69"/>
      <c r="T18" s="69"/>
      <c r="U18" s="69"/>
      <c r="V18" s="69"/>
      <c r="W18" s="69"/>
    </row>
    <row r="19" spans="1:23" s="3" customFormat="1" ht="41.25" customHeight="1">
      <c r="A19" s="2081">
        <f>IF('PR_Grant Management_2'!A17="","",'PR_Grant Management_2'!A17)</f>
      </c>
      <c r="B19" s="2082"/>
      <c r="C19" s="2083"/>
      <c r="D19" s="393" t="str">
        <f>IF('PR_Grant Management_2'!F17="","",'PR_Grant Management_2'!F17)</f>
        <v>Select</v>
      </c>
      <c r="E19" s="474"/>
      <c r="F19" s="2079"/>
      <c r="G19" s="2079"/>
      <c r="H19" s="2079"/>
      <c r="I19" s="2079"/>
      <c r="J19" s="2079"/>
      <c r="K19" s="2079"/>
      <c r="L19" s="2080"/>
      <c r="M19" s="69"/>
      <c r="N19" s="69"/>
      <c r="O19" s="69"/>
      <c r="P19" s="69"/>
      <c r="Q19" s="69"/>
      <c r="R19" s="69"/>
      <c r="S19" s="69"/>
      <c r="T19" s="69"/>
      <c r="U19" s="69"/>
      <c r="V19" s="69"/>
      <c r="W19" s="69"/>
    </row>
    <row r="20" spans="1:23" s="3" customFormat="1" ht="41.25" customHeight="1">
      <c r="A20" s="2081">
        <f>IF('PR_Grant Management_2'!A18="","",'PR_Grant Management_2'!A18)</f>
      </c>
      <c r="B20" s="2082"/>
      <c r="C20" s="2083"/>
      <c r="D20" s="393" t="str">
        <f>IF('PR_Grant Management_2'!F18="","",'PR_Grant Management_2'!F18)</f>
        <v>Select</v>
      </c>
      <c r="E20" s="474"/>
      <c r="F20" s="2079"/>
      <c r="G20" s="2079"/>
      <c r="H20" s="2079"/>
      <c r="I20" s="2079"/>
      <c r="J20" s="2079"/>
      <c r="K20" s="2079"/>
      <c r="L20" s="2080"/>
      <c r="M20" s="69"/>
      <c r="N20" s="69"/>
      <c r="O20" s="69"/>
      <c r="P20" s="69"/>
      <c r="Q20" s="69"/>
      <c r="R20" s="69"/>
      <c r="S20" s="69"/>
      <c r="T20" s="69"/>
      <c r="U20" s="69"/>
      <c r="V20" s="69"/>
      <c r="W20" s="69"/>
    </row>
    <row r="21" spans="1:23" s="3" customFormat="1" ht="41.25" customHeight="1">
      <c r="A21" s="2081">
        <f>IF('PR_Grant Management_2'!A19="","",'PR_Grant Management_2'!A19)</f>
      </c>
      <c r="B21" s="2082"/>
      <c r="C21" s="2083"/>
      <c r="D21" s="393" t="str">
        <f>IF('PR_Grant Management_2'!F19="","",'PR_Grant Management_2'!F19)</f>
        <v>Select</v>
      </c>
      <c r="E21" s="474"/>
      <c r="F21" s="2079"/>
      <c r="G21" s="2079"/>
      <c r="H21" s="2079"/>
      <c r="I21" s="2079"/>
      <c r="J21" s="2079"/>
      <c r="K21" s="2079"/>
      <c r="L21" s="2080"/>
      <c r="M21" s="69"/>
      <c r="N21" s="69"/>
      <c r="O21" s="69"/>
      <c r="P21" s="69"/>
      <c r="Q21" s="69"/>
      <c r="R21" s="69"/>
      <c r="S21" s="69"/>
      <c r="T21" s="69"/>
      <c r="U21" s="69"/>
      <c r="V21" s="69"/>
      <c r="W21" s="69"/>
    </row>
    <row r="22" spans="1:23" s="3" customFormat="1" ht="41.25" customHeight="1">
      <c r="A22" s="2081">
        <f>IF('PR_Grant Management_2'!A20="","",'PR_Grant Management_2'!A20)</f>
      </c>
      <c r="B22" s="2082"/>
      <c r="C22" s="2083"/>
      <c r="D22" s="393" t="str">
        <f>IF('PR_Grant Management_2'!F20="","",'PR_Grant Management_2'!F20)</f>
        <v>Select</v>
      </c>
      <c r="E22" s="474"/>
      <c r="F22" s="2079"/>
      <c r="G22" s="2079"/>
      <c r="H22" s="2079"/>
      <c r="I22" s="2079"/>
      <c r="J22" s="2079"/>
      <c r="K22" s="2079"/>
      <c r="L22" s="2080"/>
      <c r="M22" s="69"/>
      <c r="N22" s="69"/>
      <c r="O22" s="69"/>
      <c r="P22" s="69"/>
      <c r="Q22" s="69"/>
      <c r="R22" s="69"/>
      <c r="S22" s="69"/>
      <c r="T22" s="69"/>
      <c r="U22" s="69"/>
      <c r="V22" s="69"/>
      <c r="W22" s="69"/>
    </row>
    <row r="23" spans="1:23" s="3" customFormat="1" ht="41.25" customHeight="1">
      <c r="A23" s="2081">
        <f>IF('PR_Grant Management_2'!A21="","",'PR_Grant Management_2'!A21)</f>
      </c>
      <c r="B23" s="2082"/>
      <c r="C23" s="2083"/>
      <c r="D23" s="393" t="str">
        <f>IF('PR_Grant Management_2'!F21="","",'PR_Grant Management_2'!F21)</f>
        <v>Select</v>
      </c>
      <c r="E23" s="474"/>
      <c r="F23" s="2079"/>
      <c r="G23" s="2079"/>
      <c r="H23" s="2079"/>
      <c r="I23" s="2079"/>
      <c r="J23" s="2079"/>
      <c r="K23" s="2079"/>
      <c r="L23" s="2080"/>
      <c r="M23" s="69"/>
      <c r="N23" s="69"/>
      <c r="O23" s="69"/>
      <c r="P23" s="69"/>
      <c r="Q23" s="69"/>
      <c r="R23" s="69"/>
      <c r="S23" s="69"/>
      <c r="T23" s="69"/>
      <c r="U23" s="69"/>
      <c r="V23" s="69"/>
      <c r="W23" s="69"/>
    </row>
    <row r="24" spans="1:23" s="3" customFormat="1" ht="41.25" customHeight="1">
      <c r="A24" s="2081">
        <f>IF('PR_Grant Management_2'!A22="","",'PR_Grant Management_2'!A22)</f>
      </c>
      <c r="B24" s="2082"/>
      <c r="C24" s="2083"/>
      <c r="D24" s="393" t="str">
        <f>IF('PR_Grant Management_2'!F22="","",'PR_Grant Management_2'!F22)</f>
        <v>Select</v>
      </c>
      <c r="E24" s="474"/>
      <c r="F24" s="2079"/>
      <c r="G24" s="2079"/>
      <c r="H24" s="2079"/>
      <c r="I24" s="2079"/>
      <c r="J24" s="2079"/>
      <c r="K24" s="2079"/>
      <c r="L24" s="2080"/>
      <c r="M24" s="69"/>
      <c r="N24" s="69"/>
      <c r="O24" s="69"/>
      <c r="P24" s="69"/>
      <c r="Q24" s="69"/>
      <c r="R24" s="69"/>
      <c r="S24" s="69"/>
      <c r="T24" s="69"/>
      <c r="U24" s="69"/>
      <c r="V24" s="69"/>
      <c r="W24" s="69"/>
    </row>
    <row r="25" spans="1:23" s="3" customFormat="1" ht="41.25" customHeight="1">
      <c r="A25" s="2081">
        <f>IF('PR_Grant Management_2'!A23="","",'PR_Grant Management_2'!A23)</f>
      </c>
      <c r="B25" s="2082"/>
      <c r="C25" s="2083"/>
      <c r="D25" s="393" t="str">
        <f>IF('PR_Grant Management_2'!F23="","",'PR_Grant Management_2'!F23)</f>
        <v>Select</v>
      </c>
      <c r="E25" s="474"/>
      <c r="F25" s="2079"/>
      <c r="G25" s="2079"/>
      <c r="H25" s="2079"/>
      <c r="I25" s="2079"/>
      <c r="J25" s="2079"/>
      <c r="K25" s="2079"/>
      <c r="L25" s="2080"/>
      <c r="M25" s="69"/>
      <c r="N25" s="69"/>
      <c r="O25" s="69"/>
      <c r="P25" s="69"/>
      <c r="Q25" s="69"/>
      <c r="R25" s="69"/>
      <c r="S25" s="69"/>
      <c r="T25" s="69"/>
      <c r="U25" s="69"/>
      <c r="V25" s="69"/>
      <c r="W25" s="69"/>
    </row>
    <row r="26" spans="1:23" s="3" customFormat="1" ht="41.25" customHeight="1">
      <c r="A26" s="2081">
        <f>IF('PR_Grant Management_2'!A24="","",'PR_Grant Management_2'!A24)</f>
      </c>
      <c r="B26" s="2082"/>
      <c r="C26" s="2083"/>
      <c r="D26" s="393" t="str">
        <f>IF('PR_Grant Management_2'!F24="","",'PR_Grant Management_2'!F24)</f>
        <v>Select</v>
      </c>
      <c r="E26" s="474"/>
      <c r="F26" s="2079"/>
      <c r="G26" s="2079"/>
      <c r="H26" s="2079"/>
      <c r="I26" s="2079"/>
      <c r="J26" s="2079"/>
      <c r="K26" s="2079"/>
      <c r="L26" s="2080"/>
      <c r="M26" s="69"/>
      <c r="N26" s="69"/>
      <c r="O26" s="69"/>
      <c r="P26" s="69"/>
      <c r="Q26" s="69"/>
      <c r="R26" s="69"/>
      <c r="S26" s="69"/>
      <c r="T26" s="69"/>
      <c r="U26" s="69"/>
      <c r="V26" s="69"/>
      <c r="W26" s="69"/>
    </row>
    <row r="27" spans="1:23" s="3" customFormat="1" ht="13.5" customHeight="1">
      <c r="A27" s="2076">
        <f>IF('PR_Grant Management_2'!A25="","",'PR_Grant Management_2'!A25)</f>
      </c>
      <c r="B27" s="2077"/>
      <c r="C27" s="2077"/>
      <c r="D27" s="2077"/>
      <c r="E27" s="2077"/>
      <c r="F27" s="2077"/>
      <c r="G27" s="2077"/>
      <c r="H27" s="2077"/>
      <c r="I27" s="2077"/>
      <c r="J27" s="2077"/>
      <c r="K27" s="2077"/>
      <c r="L27" s="2078"/>
      <c r="M27" s="69"/>
      <c r="N27" s="69"/>
      <c r="O27" s="69"/>
      <c r="P27" s="69"/>
      <c r="Q27" s="69"/>
      <c r="R27" s="69"/>
      <c r="S27" s="69"/>
      <c r="T27" s="69"/>
      <c r="U27" s="69"/>
      <c r="V27" s="69"/>
      <c r="W27" s="69"/>
    </row>
    <row r="28" spans="1:23" s="3" customFormat="1" ht="41.25" customHeight="1">
      <c r="A28" s="2081">
        <f>IF('PR_Grant Management_2'!A26="","",'PR_Grant Management_2'!A26)</f>
      </c>
      <c r="B28" s="2082"/>
      <c r="C28" s="2083"/>
      <c r="D28" s="393" t="str">
        <f>IF('PR_Grant Management_2'!F26="","",'PR_Grant Management_2'!F26)</f>
        <v>Select</v>
      </c>
      <c r="E28" s="474"/>
      <c r="F28" s="2079"/>
      <c r="G28" s="2079"/>
      <c r="H28" s="2079"/>
      <c r="I28" s="2079"/>
      <c r="J28" s="2079"/>
      <c r="K28" s="2079"/>
      <c r="L28" s="2080"/>
      <c r="M28" s="69"/>
      <c r="N28" s="69"/>
      <c r="O28" s="69"/>
      <c r="P28" s="69"/>
      <c r="Q28" s="69"/>
      <c r="R28" s="69"/>
      <c r="S28" s="69"/>
      <c r="T28" s="69"/>
      <c r="U28" s="69"/>
      <c r="V28" s="69"/>
      <c r="W28" s="69"/>
    </row>
    <row r="29" spans="1:23" s="3" customFormat="1" ht="41.25" customHeight="1">
      <c r="A29" s="2081">
        <f>IF('PR_Grant Management_2'!A27="","",'PR_Grant Management_2'!A27)</f>
      </c>
      <c r="B29" s="2082"/>
      <c r="C29" s="2083"/>
      <c r="D29" s="393" t="str">
        <f>IF('PR_Grant Management_2'!F27="","",'PR_Grant Management_2'!F27)</f>
        <v>Select</v>
      </c>
      <c r="E29" s="474"/>
      <c r="F29" s="2079"/>
      <c r="G29" s="2079"/>
      <c r="H29" s="2079"/>
      <c r="I29" s="2079"/>
      <c r="J29" s="2079"/>
      <c r="K29" s="2079"/>
      <c r="L29" s="2080"/>
      <c r="M29" s="69"/>
      <c r="N29" s="69"/>
      <c r="O29" s="69"/>
      <c r="P29" s="69"/>
      <c r="Q29" s="69"/>
      <c r="R29" s="69"/>
      <c r="S29" s="69"/>
      <c r="T29" s="69"/>
      <c r="U29" s="69"/>
      <c r="V29" s="69"/>
      <c r="W29" s="69"/>
    </row>
    <row r="30" spans="1:23" s="3" customFormat="1" ht="41.25" customHeight="1">
      <c r="A30" s="2081">
        <f>IF('PR_Grant Management_2'!A28="","",'PR_Grant Management_2'!A28)</f>
      </c>
      <c r="B30" s="2082"/>
      <c r="C30" s="2083"/>
      <c r="D30" s="393" t="str">
        <f>IF('PR_Grant Management_2'!F28="","",'PR_Grant Management_2'!F28)</f>
        <v>Select</v>
      </c>
      <c r="E30" s="474"/>
      <c r="F30" s="2079"/>
      <c r="G30" s="2079"/>
      <c r="H30" s="2079"/>
      <c r="I30" s="2079"/>
      <c r="J30" s="2079"/>
      <c r="K30" s="2079"/>
      <c r="L30" s="2080"/>
      <c r="M30" s="69"/>
      <c r="N30" s="69"/>
      <c r="O30" s="69"/>
      <c r="P30" s="69"/>
      <c r="Q30" s="69"/>
      <c r="R30" s="69"/>
      <c r="S30" s="69"/>
      <c r="T30" s="69"/>
      <c r="U30" s="69"/>
      <c r="V30" s="69"/>
      <c r="W30" s="69"/>
    </row>
    <row r="31" spans="1:12" s="359" customFormat="1" ht="17.25" customHeight="1">
      <c r="A31" s="684"/>
      <c r="B31" s="685"/>
      <c r="C31" s="686"/>
      <c r="D31" s="685"/>
      <c r="E31" s="685"/>
      <c r="F31" s="685"/>
      <c r="G31" s="686"/>
      <c r="H31" s="686"/>
      <c r="I31" s="684"/>
      <c r="J31" s="686"/>
      <c r="K31" s="687"/>
      <c r="L31" s="686"/>
    </row>
    <row r="32" spans="1:23" s="3" customFormat="1" ht="25.5" customHeight="1">
      <c r="A32" s="1651" t="s">
        <v>506</v>
      </c>
      <c r="B32" s="1652"/>
      <c r="C32" s="1652"/>
      <c r="D32" s="1652"/>
      <c r="E32" s="1652"/>
      <c r="F32" s="1652"/>
      <c r="G32" s="1652"/>
      <c r="H32" s="1652"/>
      <c r="I32" s="1652"/>
      <c r="J32" s="1652"/>
      <c r="K32" s="1652"/>
      <c r="L32" s="1652"/>
      <c r="M32" s="69"/>
      <c r="N32" s="69"/>
      <c r="O32" s="69"/>
      <c r="P32" s="69"/>
      <c r="Q32" s="69"/>
      <c r="R32" s="69"/>
      <c r="S32" s="69"/>
      <c r="T32" s="69"/>
      <c r="U32" s="69"/>
      <c r="V32" s="69"/>
      <c r="W32" s="69"/>
    </row>
    <row r="33" spans="1:23" s="3" customFormat="1" ht="5.25" customHeight="1">
      <c r="A33" s="79"/>
      <c r="B33" s="77"/>
      <c r="C33" s="77"/>
      <c r="D33" s="77"/>
      <c r="E33" s="77"/>
      <c r="F33" s="77"/>
      <c r="G33" s="77"/>
      <c r="H33" s="77"/>
      <c r="I33" s="77"/>
      <c r="J33" s="77"/>
      <c r="K33" s="77"/>
      <c r="L33" s="77"/>
      <c r="M33" s="69"/>
      <c r="N33" s="69"/>
      <c r="O33" s="69"/>
      <c r="P33" s="69"/>
      <c r="Q33" s="69"/>
      <c r="R33" s="69"/>
      <c r="S33" s="69"/>
      <c r="T33" s="69"/>
      <c r="U33" s="69"/>
      <c r="V33" s="69"/>
      <c r="W33" s="69"/>
    </row>
    <row r="34" spans="1:23" s="3" customFormat="1" ht="24" customHeight="1" thickBot="1">
      <c r="A34" s="2120" t="s">
        <v>632</v>
      </c>
      <c r="B34" s="2121"/>
      <c r="C34" s="2121"/>
      <c r="D34" s="2121"/>
      <c r="E34" s="2121"/>
      <c r="F34" s="2121"/>
      <c r="G34" s="2121"/>
      <c r="H34" s="2121"/>
      <c r="I34" s="2121"/>
      <c r="J34" s="2121"/>
      <c r="K34" s="2121"/>
      <c r="L34" s="2121"/>
      <c r="M34" s="69"/>
      <c r="N34" s="69"/>
      <c r="O34" s="69"/>
      <c r="P34" s="69"/>
      <c r="Q34" s="69"/>
      <c r="R34" s="69"/>
      <c r="S34" s="69"/>
      <c r="T34" s="69"/>
      <c r="U34" s="69"/>
      <c r="V34" s="69"/>
      <c r="W34" s="69"/>
    </row>
    <row r="35" spans="1:23" s="3" customFormat="1" ht="42" customHeight="1">
      <c r="A35" s="1671" t="s">
        <v>412</v>
      </c>
      <c r="B35" s="1636"/>
      <c r="C35" s="1636"/>
      <c r="D35" s="2106" t="s">
        <v>434</v>
      </c>
      <c r="E35" s="2107"/>
      <c r="F35" s="2107"/>
      <c r="G35" s="2107"/>
      <c r="H35" s="2108"/>
      <c r="I35" s="2108"/>
      <c r="J35" s="2108"/>
      <c r="K35" s="2108"/>
      <c r="L35" s="2109"/>
      <c r="M35" s="69"/>
      <c r="N35" s="69"/>
      <c r="O35" s="69"/>
      <c r="P35" s="69"/>
      <c r="Q35" s="69"/>
      <c r="R35" s="69"/>
      <c r="S35" s="69"/>
      <c r="T35" s="69"/>
      <c r="U35" s="69"/>
      <c r="V35" s="69"/>
      <c r="W35" s="69"/>
    </row>
    <row r="36" spans="1:23" s="3" customFormat="1" ht="40.5" customHeight="1">
      <c r="A36" s="2068" t="str">
        <f>IF('PR_Grant Management_2'!A34="","",'PR_Grant Management_2'!A34)</f>
        <v>MNG letter to PU4/DR5, 29/11/2012. Monitoring and evaluation Roll-out of the MESS database which is scheduled for 1 January 2013 should be given top priority due to the risk of client double counting.
In the absence of the MESS database (and for purposes of the next reporting period where the MESS database will not yet have been implemented), the PR is requested to develop a spreadsheet formula that allows for comparison of UICs beween reporting periods, so as to verify that SRs report only new clients and not returning clients.
In order to ensure proper SR oversight and robustness of reported results, the PR is also encouraged to run periodic existence checks of clients reported by the SRs on a sample basis.
NGO Juventas should implement the UIC system within the prison component.</v>
      </c>
      <c r="B36" s="2069"/>
      <c r="C36" s="2069"/>
      <c r="D36" s="2070"/>
      <c r="E36" s="2071"/>
      <c r="F36" s="2071"/>
      <c r="G36" s="2071"/>
      <c r="H36" s="2071"/>
      <c r="I36" s="2071"/>
      <c r="J36" s="2071"/>
      <c r="K36" s="2071"/>
      <c r="L36" s="2072"/>
      <c r="M36" s="69"/>
      <c r="N36" s="69"/>
      <c r="O36" s="69"/>
      <c r="P36" s="69"/>
      <c r="Q36" s="69"/>
      <c r="R36" s="69"/>
      <c r="S36" s="69"/>
      <c r="T36" s="69"/>
      <c r="U36" s="69"/>
      <c r="V36" s="69"/>
      <c r="W36" s="69"/>
    </row>
    <row r="37" spans="1:23" s="3" customFormat="1" ht="40.5" customHeight="1">
      <c r="A37" s="2068" t="str">
        <f>IF('PR_Grant Management_2'!A35="","",'PR_Grant Management_2'!A35)</f>
        <v>MNG letter to PU4/DR5, 29/11/2012. Program management (including SR management)The Secretariat reinforces the need to work with the SRs to develop a community sensitization strategy , to raise awareness and knowledge about the functioning of the Berane center.  The PR should report on its progress against this recommendation with the next PU/DR.</v>
      </c>
      <c r="B37" s="2069"/>
      <c r="C37" s="2069"/>
      <c r="D37" s="2070"/>
      <c r="E37" s="2071"/>
      <c r="F37" s="2071"/>
      <c r="G37" s="2071"/>
      <c r="H37" s="2071"/>
      <c r="I37" s="2071"/>
      <c r="J37" s="2071"/>
      <c r="K37" s="2071"/>
      <c r="L37" s="2072"/>
      <c r="M37" s="69"/>
      <c r="N37" s="69"/>
      <c r="O37" s="69"/>
      <c r="P37" s="69"/>
      <c r="Q37" s="69"/>
      <c r="R37" s="69"/>
      <c r="S37" s="69"/>
      <c r="T37" s="69"/>
      <c r="U37" s="69"/>
      <c r="V37" s="69"/>
      <c r="W37" s="69"/>
    </row>
    <row r="38" spans="1:23" s="3" customFormat="1" ht="40.5" customHeight="1">
      <c r="A38" s="2068" t="str">
        <f>IF('PR_Grant Management_2'!A36="","",'PR_Grant Management_2'!A36)</f>
        <v>MNG letter to PU4/DR5, 29/11/2012. Program management (including SR management)The PR is recommended to create a checklist for for managing SR documentation.  This checklist should include things like date of document receipt, whether it is appropriately signed, any outstanding issues, etc.  This should help the PR to more efficiently control documentation flow and current status of SR reports.  The PR should report on its progress against this recommendation in the next PU/DR.</v>
      </c>
      <c r="B38" s="2069"/>
      <c r="C38" s="2069"/>
      <c r="D38" s="2070"/>
      <c r="E38" s="2071"/>
      <c r="F38" s="2071"/>
      <c r="G38" s="2071"/>
      <c r="H38" s="2071"/>
      <c r="I38" s="2071"/>
      <c r="J38" s="2071"/>
      <c r="K38" s="2071"/>
      <c r="L38" s="2072"/>
      <c r="M38" s="69"/>
      <c r="N38" s="69"/>
      <c r="O38" s="69"/>
      <c r="P38" s="69"/>
      <c r="Q38" s="69"/>
      <c r="R38" s="69"/>
      <c r="S38" s="69"/>
      <c r="T38" s="69"/>
      <c r="U38" s="69"/>
      <c r="V38" s="69"/>
      <c r="W38" s="69"/>
    </row>
    <row r="39" spans="1:23" s="3" customFormat="1" ht="40.5" customHeight="1">
      <c r="A39" s="2068" t="str">
        <f>IF('PR_Grant Management_2'!A37="","",'PR_Grant Management_2'!A37)</f>
        <v>MNG letter to PU4/DR5, 29/11/2012. Program management (including SR management)The PR should verify with all SRs that a separate bank account has been established for management of GF funds.  This should be done in advance of the next disbursement request.</v>
      </c>
      <c r="B39" s="2069"/>
      <c r="C39" s="2069"/>
      <c r="D39" s="2070"/>
      <c r="E39" s="2071"/>
      <c r="F39" s="2071"/>
      <c r="G39" s="2071"/>
      <c r="H39" s="2071"/>
      <c r="I39" s="2071"/>
      <c r="J39" s="2071"/>
      <c r="K39" s="2071"/>
      <c r="L39" s="2072"/>
      <c r="M39" s="69"/>
      <c r="N39" s="69"/>
      <c r="O39" s="69"/>
      <c r="P39" s="69"/>
      <c r="Q39" s="69"/>
      <c r="R39" s="69"/>
      <c r="S39" s="69"/>
      <c r="T39" s="69"/>
      <c r="U39" s="69"/>
      <c r="V39" s="69"/>
      <c r="W39" s="69"/>
    </row>
    <row r="40" spans="1:23" s="3" customFormat="1" ht="40.5" customHeight="1">
      <c r="A40" s="2068" t="str">
        <f>IF('PR_Grant Management_2'!A38="","",'PR_Grant Management_2'!A38)</f>
        <v>MNG letter to PU4/DR5, 29/11/2012. Program management (including SR management)The PR should collect a copy of all work agreements that SRs have with their employees for the purpose of verifying that signed work agreements are in place that have been appropriately amended as per the independent auditor's findings.  This should be done in advance of the next disbursement request.</v>
      </c>
      <c r="B40" s="2069"/>
      <c r="C40" s="2069"/>
      <c r="D40" s="2070"/>
      <c r="E40" s="2071"/>
      <c r="F40" s="2071"/>
      <c r="G40" s="2071"/>
      <c r="H40" s="2071"/>
      <c r="I40" s="2071"/>
      <c r="J40" s="2071"/>
      <c r="K40" s="2071"/>
      <c r="L40" s="2072"/>
      <c r="M40" s="69"/>
      <c r="N40" s="69"/>
      <c r="O40" s="69"/>
      <c r="P40" s="69"/>
      <c r="Q40" s="69"/>
      <c r="R40" s="69"/>
      <c r="S40" s="69"/>
      <c r="T40" s="69"/>
      <c r="U40" s="69"/>
      <c r="V40" s="69"/>
      <c r="W40" s="69"/>
    </row>
    <row r="41" spans="1:23" s="3" customFormat="1" ht="40.5" customHeight="1">
      <c r="A41" s="2068" t="str">
        <f>IF('PR_Grant Management_2'!A39="","",'PR_Grant Management_2'!A39)</f>
        <v>MNG letter to PU4/DR5, 29/11/2012. Program management (including SR management)The PR Finance officer should invest more time in monitoring and control over completeness and accuracy of SR reports.  Where weaknesses in SR financial reporting have been identified, the PR should develop a systematic training to improve SR capacity in financial reporting.  The PR should report on its progress against this recommendation in the next PU/DR. </v>
      </c>
      <c r="B41" s="2069"/>
      <c r="C41" s="2069"/>
      <c r="D41" s="2070"/>
      <c r="E41" s="2071"/>
      <c r="F41" s="2071"/>
      <c r="G41" s="2071"/>
      <c r="H41" s="2071"/>
      <c r="I41" s="2071"/>
      <c r="J41" s="2071"/>
      <c r="K41" s="2071"/>
      <c r="L41" s="2072"/>
      <c r="M41" s="69"/>
      <c r="N41" s="69"/>
      <c r="O41" s="69"/>
      <c r="P41" s="69"/>
      <c r="Q41" s="69"/>
      <c r="R41" s="69"/>
      <c r="S41" s="69"/>
      <c r="T41" s="69"/>
      <c r="U41" s="69"/>
      <c r="V41" s="69"/>
      <c r="W41" s="69"/>
    </row>
    <row r="42" spans="1:23" s="3" customFormat="1" ht="40.5" customHeight="1">
      <c r="A42" s="2068" t="str">
        <f>IF('PR_Grant Management_2'!A40="","",'PR_Grant Management_2'!A40)</f>
        <v>MNG letter to PU4/DR5, 29/11/2012. Program management (including SR management)The PR should develop an action plan for communicating and implementing the recommendations of the SR audit for all functions (not just financial).  The PR should report on its progress against this recommendation in the next PU/DR</v>
      </c>
      <c r="B42" s="2069"/>
      <c r="C42" s="2069"/>
      <c r="D42" s="2070"/>
      <c r="E42" s="2071"/>
      <c r="F42" s="2071"/>
      <c r="G42" s="2071"/>
      <c r="H42" s="2071"/>
      <c r="I42" s="2071"/>
      <c r="J42" s="2071"/>
      <c r="K42" s="2071"/>
      <c r="L42" s="2072"/>
      <c r="M42" s="69"/>
      <c r="N42" s="69"/>
      <c r="O42" s="69"/>
      <c r="P42" s="69"/>
      <c r="Q42" s="69"/>
      <c r="R42" s="69"/>
      <c r="S42" s="69"/>
      <c r="T42" s="69"/>
      <c r="U42" s="69"/>
      <c r="V42" s="69"/>
      <c r="W42" s="69"/>
    </row>
    <row r="43" spans="1:23" s="3" customFormat="1" ht="40.5" customHeight="1">
      <c r="A43" s="2068">
        <f>IF('PR_Grant Management_2'!A41="","",'PR_Grant Management_2'!A41)</f>
      </c>
      <c r="B43" s="2069"/>
      <c r="C43" s="2069"/>
      <c r="D43" s="2070"/>
      <c r="E43" s="2071"/>
      <c r="F43" s="2071"/>
      <c r="G43" s="2071"/>
      <c r="H43" s="2071"/>
      <c r="I43" s="2071"/>
      <c r="J43" s="2071"/>
      <c r="K43" s="2071"/>
      <c r="L43" s="2072"/>
      <c r="M43" s="69"/>
      <c r="N43" s="69"/>
      <c r="O43" s="69"/>
      <c r="P43" s="69"/>
      <c r="Q43" s="69"/>
      <c r="R43" s="69"/>
      <c r="S43" s="69"/>
      <c r="T43" s="69"/>
      <c r="U43" s="69"/>
      <c r="V43" s="69"/>
      <c r="W43" s="69"/>
    </row>
    <row r="44" spans="1:23" s="3" customFormat="1" ht="40.5" customHeight="1">
      <c r="A44" s="2068">
        <f>IF('PR_Grant Management_2'!A42="","",'PR_Grant Management_2'!A42)</f>
      </c>
      <c r="B44" s="2069"/>
      <c r="C44" s="2069"/>
      <c r="D44" s="2070"/>
      <c r="E44" s="2071"/>
      <c r="F44" s="2071"/>
      <c r="G44" s="2071"/>
      <c r="H44" s="2071"/>
      <c r="I44" s="2071"/>
      <c r="J44" s="2071"/>
      <c r="K44" s="2071"/>
      <c r="L44" s="2072"/>
      <c r="M44" s="69"/>
      <c r="N44" s="69"/>
      <c r="O44" s="69"/>
      <c r="P44" s="69"/>
      <c r="Q44" s="69"/>
      <c r="R44" s="69"/>
      <c r="S44" s="69"/>
      <c r="T44" s="69"/>
      <c r="U44" s="69"/>
      <c r="V44" s="69"/>
      <c r="W44" s="69"/>
    </row>
    <row r="45" spans="1:23" s="3" customFormat="1" ht="40.5" customHeight="1">
      <c r="A45" s="2068">
        <f>IF('PR_Grant Management_2'!A43="","",'PR_Grant Management_2'!A43)</f>
      </c>
      <c r="B45" s="2069"/>
      <c r="C45" s="2069"/>
      <c r="D45" s="2070"/>
      <c r="E45" s="2071"/>
      <c r="F45" s="2071"/>
      <c r="G45" s="2071"/>
      <c r="H45" s="2071"/>
      <c r="I45" s="2071"/>
      <c r="J45" s="2071"/>
      <c r="K45" s="2071"/>
      <c r="L45" s="2072"/>
      <c r="M45" s="69"/>
      <c r="N45" s="69"/>
      <c r="O45" s="69"/>
      <c r="P45" s="69"/>
      <c r="Q45" s="69"/>
      <c r="R45" s="69"/>
      <c r="S45" s="69"/>
      <c r="T45" s="69"/>
      <c r="U45" s="69"/>
      <c r="V45" s="69"/>
      <c r="W45" s="69"/>
    </row>
    <row r="46" spans="1:23" s="3" customFormat="1" ht="40.5" customHeight="1">
      <c r="A46" s="2068">
        <f>IF('PR_Grant Management_2'!A44="","",'PR_Grant Management_2'!A44)</f>
      </c>
      <c r="B46" s="2069"/>
      <c r="C46" s="2069"/>
      <c r="D46" s="2070"/>
      <c r="E46" s="2071"/>
      <c r="F46" s="2071"/>
      <c r="G46" s="2071"/>
      <c r="H46" s="2071"/>
      <c r="I46" s="2071"/>
      <c r="J46" s="2071"/>
      <c r="K46" s="2071"/>
      <c r="L46" s="2072"/>
      <c r="M46" s="69"/>
      <c r="N46" s="69"/>
      <c r="O46" s="69"/>
      <c r="P46" s="69"/>
      <c r="Q46" s="69"/>
      <c r="R46" s="69"/>
      <c r="S46" s="69"/>
      <c r="T46" s="69"/>
      <c r="U46" s="69"/>
      <c r="V46" s="69"/>
      <c r="W46" s="69"/>
    </row>
    <row r="47" spans="1:23" s="3" customFormat="1" ht="15.75" customHeight="1">
      <c r="A47" s="2073"/>
      <c r="B47" s="2074"/>
      <c r="C47" s="2074"/>
      <c r="D47" s="2074"/>
      <c r="E47" s="2074"/>
      <c r="F47" s="2074"/>
      <c r="G47" s="2074"/>
      <c r="H47" s="2074"/>
      <c r="I47" s="2074"/>
      <c r="J47" s="2074"/>
      <c r="K47" s="2074"/>
      <c r="L47" s="2075"/>
      <c r="M47" s="69"/>
      <c r="N47" s="69"/>
      <c r="O47" s="69"/>
      <c r="P47" s="69"/>
      <c r="Q47" s="69"/>
      <c r="R47" s="69"/>
      <c r="S47" s="69"/>
      <c r="T47" s="69"/>
      <c r="U47" s="69"/>
      <c r="V47" s="69"/>
      <c r="W47" s="69"/>
    </row>
    <row r="48" spans="1:23" s="3" customFormat="1" ht="40.5" customHeight="1">
      <c r="A48" s="2068">
        <f>IF('PR_Grant Management_2'!A45="","",'PR_Grant Management_2'!A45)</f>
      </c>
      <c r="B48" s="2069"/>
      <c r="C48" s="2069"/>
      <c r="D48" s="2070"/>
      <c r="E48" s="2071"/>
      <c r="F48" s="2071"/>
      <c r="G48" s="2071"/>
      <c r="H48" s="2071"/>
      <c r="I48" s="2071"/>
      <c r="J48" s="2071"/>
      <c r="K48" s="2071"/>
      <c r="L48" s="2072"/>
      <c r="M48" s="69"/>
      <c r="N48" s="69"/>
      <c r="O48" s="69"/>
      <c r="P48" s="69"/>
      <c r="Q48" s="69"/>
      <c r="R48" s="69"/>
      <c r="S48" s="69"/>
      <c r="T48" s="69"/>
      <c r="U48" s="69"/>
      <c r="V48" s="69"/>
      <c r="W48" s="69"/>
    </row>
    <row r="49" spans="1:23" s="3" customFormat="1" ht="40.5" customHeight="1">
      <c r="A49" s="2068">
        <f>IF('PR_Grant Management_2'!A46="","",'PR_Grant Management_2'!A46)</f>
      </c>
      <c r="B49" s="2069"/>
      <c r="C49" s="2069"/>
      <c r="D49" s="2070"/>
      <c r="E49" s="2071"/>
      <c r="F49" s="2071"/>
      <c r="G49" s="2071"/>
      <c r="H49" s="2071"/>
      <c r="I49" s="2071"/>
      <c r="J49" s="2071"/>
      <c r="K49" s="2071"/>
      <c r="L49" s="2072"/>
      <c r="M49" s="69"/>
      <c r="N49" s="69"/>
      <c r="O49" s="69"/>
      <c r="P49" s="69"/>
      <c r="Q49" s="69"/>
      <c r="R49" s="69"/>
      <c r="S49" s="69"/>
      <c r="T49" s="69"/>
      <c r="U49" s="69"/>
      <c r="V49" s="69"/>
      <c r="W49" s="69"/>
    </row>
    <row r="50" spans="1:23" s="3" customFormat="1" ht="40.5" customHeight="1">
      <c r="A50" s="2068">
        <f>IF('PR_Grant Management_2'!A47="","",'PR_Grant Management_2'!A47)</f>
      </c>
      <c r="B50" s="2069"/>
      <c r="C50" s="2069"/>
      <c r="D50" s="2070"/>
      <c r="E50" s="2071"/>
      <c r="F50" s="2071"/>
      <c r="G50" s="2071"/>
      <c r="H50" s="2071"/>
      <c r="I50" s="2071"/>
      <c r="J50" s="2071"/>
      <c r="K50" s="2071"/>
      <c r="L50" s="2072"/>
      <c r="M50" s="69"/>
      <c r="N50" s="69"/>
      <c r="O50" s="69"/>
      <c r="P50" s="69"/>
      <c r="Q50" s="69"/>
      <c r="R50" s="69"/>
      <c r="S50" s="69"/>
      <c r="T50" s="69"/>
      <c r="U50" s="69"/>
      <c r="V50" s="69"/>
      <c r="W50" s="69"/>
    </row>
    <row r="51" spans="1:23" s="31" customFormat="1" ht="16.5" customHeight="1">
      <c r="A51" s="893"/>
      <c r="B51" s="688"/>
      <c r="C51" s="689"/>
      <c r="D51" s="689"/>
      <c r="E51" s="690"/>
      <c r="F51" s="691"/>
      <c r="G51" s="691"/>
      <c r="H51" s="691"/>
      <c r="I51" s="692"/>
      <c r="J51" s="688"/>
      <c r="K51" s="690"/>
      <c r="L51" s="689"/>
      <c r="M51" s="69"/>
      <c r="N51" s="69"/>
      <c r="O51" s="69"/>
      <c r="P51" s="69"/>
      <c r="Q51" s="69"/>
      <c r="R51" s="69"/>
      <c r="S51" s="69"/>
      <c r="T51" s="69"/>
      <c r="U51" s="69"/>
      <c r="V51" s="69"/>
      <c r="W51" s="69"/>
    </row>
    <row r="52" spans="10:23" s="72" customFormat="1" ht="12.75">
      <c r="J52" s="539"/>
      <c r="M52" s="69"/>
      <c r="N52" s="69"/>
      <c r="O52" s="69"/>
      <c r="P52" s="69"/>
      <c r="Q52" s="69"/>
      <c r="R52" s="69"/>
      <c r="S52" s="69"/>
      <c r="T52" s="69"/>
      <c r="U52" s="69"/>
      <c r="V52" s="69"/>
      <c r="W52" s="69"/>
    </row>
    <row r="53" spans="1:23" s="536" customFormat="1" ht="25.5" customHeight="1">
      <c r="A53" s="2113" t="s">
        <v>507</v>
      </c>
      <c r="B53" s="2113"/>
      <c r="C53" s="2113"/>
      <c r="D53" s="2113"/>
      <c r="E53" s="2113"/>
      <c r="F53" s="2113"/>
      <c r="G53" s="2113"/>
      <c r="H53" s="2113"/>
      <c r="I53" s="2113"/>
      <c r="J53" s="2113"/>
      <c r="K53" s="2113"/>
      <c r="L53" s="2113"/>
      <c r="M53" s="995"/>
      <c r="N53" s="995"/>
      <c r="O53" s="995"/>
      <c r="P53" s="995"/>
      <c r="Q53" s="995"/>
      <c r="R53" s="995"/>
      <c r="S53" s="995"/>
      <c r="T53" s="995"/>
      <c r="U53" s="995"/>
      <c r="V53" s="995"/>
      <c r="W53" s="995"/>
    </row>
    <row r="54" spans="1:23" s="613" customFormat="1" ht="37.5" customHeight="1" thickBot="1">
      <c r="A54" s="1664" t="s">
        <v>190</v>
      </c>
      <c r="B54" s="1664"/>
      <c r="C54" s="1664"/>
      <c r="D54" s="1664"/>
      <c r="E54" s="1664"/>
      <c r="F54" s="1664"/>
      <c r="G54" s="1664"/>
      <c r="H54" s="1664"/>
      <c r="I54" s="1664"/>
      <c r="J54" s="1664"/>
      <c r="K54" s="1664"/>
      <c r="L54" s="2130"/>
      <c r="M54" s="995"/>
      <c r="N54" s="995"/>
      <c r="O54" s="995"/>
      <c r="P54" s="995"/>
      <c r="Q54" s="995"/>
      <c r="R54" s="995"/>
      <c r="S54" s="995"/>
      <c r="T54" s="995"/>
      <c r="U54" s="995"/>
      <c r="V54" s="995"/>
      <c r="W54" s="995"/>
    </row>
    <row r="55" spans="1:23" s="613" customFormat="1" ht="28.5" customHeight="1" thickBot="1">
      <c r="A55" s="742"/>
      <c r="B55" s="743"/>
      <c r="C55" s="2124" t="s">
        <v>432</v>
      </c>
      <c r="D55" s="2125"/>
      <c r="E55" s="2115" t="s">
        <v>433</v>
      </c>
      <c r="F55" s="2116"/>
      <c r="G55" s="2116"/>
      <c r="H55" s="2116"/>
      <c r="I55" s="2116"/>
      <c r="J55" s="2116"/>
      <c r="K55" s="2116"/>
      <c r="L55" s="2117"/>
      <c r="M55" s="995"/>
      <c r="N55" s="995"/>
      <c r="O55" s="995"/>
      <c r="P55" s="995"/>
      <c r="Q55" s="995"/>
      <c r="R55" s="995"/>
      <c r="S55" s="995"/>
      <c r="T55" s="995"/>
      <c r="U55" s="995"/>
      <c r="V55" s="995"/>
      <c r="W55" s="995"/>
    </row>
    <row r="56" spans="1:23" s="536" customFormat="1" ht="23.25" customHeight="1">
      <c r="A56" s="1671" t="s">
        <v>221</v>
      </c>
      <c r="B56" s="2112"/>
      <c r="C56" s="512" t="s">
        <v>51</v>
      </c>
      <c r="D56" s="512" t="s">
        <v>6</v>
      </c>
      <c r="E56" s="614" t="s">
        <v>51</v>
      </c>
      <c r="F56" s="1961" t="s">
        <v>6</v>
      </c>
      <c r="G56" s="2114"/>
      <c r="H56" s="2114"/>
      <c r="I56" s="2114"/>
      <c r="J56" s="2135" t="s">
        <v>222</v>
      </c>
      <c r="K56" s="2135"/>
      <c r="L56" s="2136"/>
      <c r="M56" s="995"/>
      <c r="N56" s="995"/>
      <c r="O56" s="995"/>
      <c r="P56" s="995"/>
      <c r="Q56" s="995"/>
      <c r="R56" s="995"/>
      <c r="S56" s="995"/>
      <c r="T56" s="995"/>
      <c r="U56" s="995"/>
      <c r="V56" s="995"/>
      <c r="W56" s="995"/>
    </row>
    <row r="57" spans="1:23" s="536" customFormat="1" ht="41.25" customHeight="1">
      <c r="A57" s="2131" t="s">
        <v>411</v>
      </c>
      <c r="B57" s="2132"/>
      <c r="C57" s="825">
        <f>IF('PR_Grant Management_2'!E54="","",'PR_Grant Management_2'!E54)</f>
      </c>
      <c r="D57" s="826" t="str">
        <f>IF('PR_Grant Management_2'!F54="","",'PR_Grant Management_2'!F54)</f>
        <v>Select</v>
      </c>
      <c r="E57" s="882"/>
      <c r="F57" s="2127"/>
      <c r="G57" s="2127"/>
      <c r="H57" s="2127"/>
      <c r="I57" s="2127"/>
      <c r="J57" s="2127"/>
      <c r="K57" s="2128"/>
      <c r="L57" s="2129"/>
      <c r="M57" s="995"/>
      <c r="N57" s="995"/>
      <c r="O57" s="995"/>
      <c r="P57" s="995"/>
      <c r="Q57" s="995"/>
      <c r="R57" s="995"/>
      <c r="S57" s="995"/>
      <c r="T57" s="995"/>
      <c r="U57" s="995"/>
      <c r="V57" s="995"/>
      <c r="W57" s="995"/>
    </row>
    <row r="58" spans="1:23" s="536" customFormat="1" ht="41.25" customHeight="1" thickBot="1">
      <c r="A58" s="2122" t="s">
        <v>220</v>
      </c>
      <c r="B58" s="2123"/>
      <c r="C58" s="1375">
        <f>IF('PR_Grant Management_2'!E55="","",'PR_Grant Management_2'!E55)</f>
      </c>
      <c r="D58" s="1376" t="str">
        <f>IF('PR_Grant Management_2'!F55="","",'PR_Grant Management_2'!F55)</f>
        <v>Select</v>
      </c>
      <c r="E58" s="1377"/>
      <c r="F58" s="2126"/>
      <c r="G58" s="2126"/>
      <c r="H58" s="2126"/>
      <c r="I58" s="2126"/>
      <c r="J58" s="2133"/>
      <c r="K58" s="2133"/>
      <c r="L58" s="2134"/>
      <c r="M58" s="995"/>
      <c r="N58" s="995"/>
      <c r="O58" s="995"/>
      <c r="P58" s="995"/>
      <c r="Q58" s="995"/>
      <c r="R58" s="995"/>
      <c r="S58" s="995"/>
      <c r="T58" s="995"/>
      <c r="U58" s="995"/>
      <c r="V58" s="995"/>
      <c r="W58" s="995"/>
    </row>
    <row r="59" spans="1:12" ht="15" customHeight="1">
      <c r="A59" s="860"/>
      <c r="B59" s="860"/>
      <c r="C59" s="860"/>
      <c r="D59" s="860"/>
      <c r="E59" s="860"/>
      <c r="F59" s="860"/>
      <c r="G59" s="860"/>
      <c r="H59" s="860"/>
      <c r="I59" s="860"/>
      <c r="J59" s="1041"/>
      <c r="K59" s="860"/>
      <c r="L59" s="860"/>
    </row>
    <row r="70" spans="10:11" ht="12.75">
      <c r="J70" s="2110"/>
      <c r="K70" s="2111"/>
    </row>
    <row r="71" spans="6:11" ht="14.25">
      <c r="F71" s="2110"/>
      <c r="G71" s="2111"/>
      <c r="J71" s="2118"/>
      <c r="K71" s="2119"/>
    </row>
    <row r="72" spans="6:11" ht="14.25">
      <c r="F72" s="2110"/>
      <c r="G72" s="2111"/>
      <c r="J72" s="2118"/>
      <c r="K72" s="2119"/>
    </row>
    <row r="73" spans="6:11" ht="14.25">
      <c r="F73" s="2110"/>
      <c r="G73" s="2111"/>
      <c r="J73" s="2118"/>
      <c r="K73" s="2119"/>
    </row>
    <row r="74" spans="6:11" ht="14.25">
      <c r="F74" s="2110"/>
      <c r="G74" s="2111"/>
      <c r="J74" s="2118"/>
      <c r="K74" s="2119"/>
    </row>
    <row r="75" spans="6:11" ht="14.25">
      <c r="F75" s="2110"/>
      <c r="G75" s="2111"/>
      <c r="J75" s="2118"/>
      <c r="K75" s="2119"/>
    </row>
    <row r="76" spans="6:11" ht="14.25">
      <c r="F76" s="2110"/>
      <c r="G76" s="2111"/>
      <c r="J76" s="2118"/>
      <c r="K76" s="2119"/>
    </row>
    <row r="77" spans="6:7" ht="12.75">
      <c r="F77" s="2110"/>
      <c r="G77" s="2111"/>
    </row>
  </sheetData>
  <sheetProtection formatCells="0" formatColumns="0" formatRows="0" insertRows="0"/>
  <mergeCells count="100">
    <mergeCell ref="F77:G77"/>
    <mergeCell ref="A32:L32"/>
    <mergeCell ref="F75:G75"/>
    <mergeCell ref="F76:G76"/>
    <mergeCell ref="F74:G74"/>
    <mergeCell ref="A57:B57"/>
    <mergeCell ref="F57:I57"/>
    <mergeCell ref="J71:K71"/>
    <mergeCell ref="J58:L58"/>
    <mergeCell ref="J56:L56"/>
    <mergeCell ref="F71:G71"/>
    <mergeCell ref="D39:L39"/>
    <mergeCell ref="D40:L40"/>
    <mergeCell ref="A58:B58"/>
    <mergeCell ref="A41:C41"/>
    <mergeCell ref="A40:C40"/>
    <mergeCell ref="C55:D55"/>
    <mergeCell ref="F58:I58"/>
    <mergeCell ref="J57:L57"/>
    <mergeCell ref="A54:L54"/>
    <mergeCell ref="A1:J1"/>
    <mergeCell ref="A3:B3"/>
    <mergeCell ref="C3:F3"/>
    <mergeCell ref="C6:F6"/>
    <mergeCell ref="A10:L10"/>
    <mergeCell ref="D37:L37"/>
    <mergeCell ref="A37:C37"/>
    <mergeCell ref="A35:C35"/>
    <mergeCell ref="A34:L34"/>
    <mergeCell ref="D36:L36"/>
    <mergeCell ref="J76:K76"/>
    <mergeCell ref="J74:K74"/>
    <mergeCell ref="J75:K75"/>
    <mergeCell ref="F73:G73"/>
    <mergeCell ref="J72:K72"/>
    <mergeCell ref="J73:K73"/>
    <mergeCell ref="F72:G72"/>
    <mergeCell ref="D38:L38"/>
    <mergeCell ref="J70:K70"/>
    <mergeCell ref="A56:B56"/>
    <mergeCell ref="A53:L53"/>
    <mergeCell ref="F56:I56"/>
    <mergeCell ref="A39:C39"/>
    <mergeCell ref="D41:L41"/>
    <mergeCell ref="D50:L50"/>
    <mergeCell ref="A50:C50"/>
    <mergeCell ref="E55:L55"/>
    <mergeCell ref="A38:C38"/>
    <mergeCell ref="F20:L20"/>
    <mergeCell ref="A20:C20"/>
    <mergeCell ref="A21:C21"/>
    <mergeCell ref="F21:L21"/>
    <mergeCell ref="F22:L22"/>
    <mergeCell ref="A29:C29"/>
    <mergeCell ref="D35:L35"/>
    <mergeCell ref="A28:C28"/>
    <mergeCell ref="F28:L28"/>
    <mergeCell ref="F15:L15"/>
    <mergeCell ref="A15:C15"/>
    <mergeCell ref="A36:C36"/>
    <mergeCell ref="F29:L29"/>
    <mergeCell ref="F30:L30"/>
    <mergeCell ref="A22:C22"/>
    <mergeCell ref="A30:C30"/>
    <mergeCell ref="F19:L19"/>
    <mergeCell ref="A19:C19"/>
    <mergeCell ref="A23:C23"/>
    <mergeCell ref="A12:L12"/>
    <mergeCell ref="A13:L13"/>
    <mergeCell ref="A11:L11"/>
    <mergeCell ref="A17:C17"/>
    <mergeCell ref="A18:C18"/>
    <mergeCell ref="F17:L17"/>
    <mergeCell ref="F18:L18"/>
    <mergeCell ref="F16:L16"/>
    <mergeCell ref="A16:C16"/>
    <mergeCell ref="E14:L14"/>
    <mergeCell ref="A27:L27"/>
    <mergeCell ref="F23:L23"/>
    <mergeCell ref="A24:C24"/>
    <mergeCell ref="F24:L24"/>
    <mergeCell ref="A25:C25"/>
    <mergeCell ref="F25:L25"/>
    <mergeCell ref="A26:C26"/>
    <mergeCell ref="F26:L26"/>
    <mergeCell ref="A42:C42"/>
    <mergeCell ref="D42:L42"/>
    <mergeCell ref="A43:C43"/>
    <mergeCell ref="D43:L43"/>
    <mergeCell ref="A44:C44"/>
    <mergeCell ref="D44:L44"/>
    <mergeCell ref="A49:C49"/>
    <mergeCell ref="D49:L49"/>
    <mergeCell ref="A47:L47"/>
    <mergeCell ref="A45:C45"/>
    <mergeCell ref="D45:L45"/>
    <mergeCell ref="A46:C46"/>
    <mergeCell ref="D46:L46"/>
    <mergeCell ref="A48:C48"/>
    <mergeCell ref="D48:L48"/>
  </mergeCells>
  <conditionalFormatting sqref="C53:E53">
    <cfRule type="cellIs" priority="37" dxfId="4" operator="notEqual" stopIfTrue="1">
      <formula>B53</formula>
    </cfRule>
    <cfRule type="cellIs" priority="38" dxfId="22" operator="notEqual" stopIfTrue="1">
      <formula>A53</formula>
    </cfRule>
  </conditionalFormatting>
  <conditionalFormatting sqref="B57:B58 B53">
    <cfRule type="cellIs" priority="33" dxfId="4" operator="notEqual" stopIfTrue="1">
      <formula>A53</formula>
    </cfRule>
    <cfRule type="cellIs" priority="34" dxfId="22" operator="notEqual" stopIfTrue="1">
      <formula>'LFA_Grant Management_2'!#REF!</formula>
    </cfRule>
  </conditionalFormatting>
  <conditionalFormatting sqref="A53:A54 A56:A58 A31">
    <cfRule type="cellIs" priority="50" dxfId="4" operator="notEqual" stopIfTrue="1">
      <formula>'LFA_Grant Management_2'!#REF!</formula>
    </cfRule>
    <cfRule type="cellIs" priority="51" dxfId="22" operator="notEqual" stopIfTrue="1">
      <formula>'LFA_Grant Management_2'!#REF!</formula>
    </cfRule>
  </conditionalFormatting>
  <conditionalFormatting sqref="D51:I51 A36:A51">
    <cfRule type="cellIs" priority="55" dxfId="21" operator="notEqual" stopIfTrue="1">
      <formula>'LFA_Grant Management_2'!#REF!</formula>
    </cfRule>
  </conditionalFormatting>
  <conditionalFormatting sqref="A28:C30 A27 A16:C26">
    <cfRule type="cellIs" priority="67" dxfId="4" operator="notEqual" stopIfTrue="1">
      <formula>'LFA_Grant Management_2'!#REF!</formula>
    </cfRule>
  </conditionalFormatting>
  <dataValidations count="2">
    <dataValidation type="list" allowBlank="1" showInputMessage="1" showErrorMessage="1" sqref="J71:K76 E16:E26 E28:E31">
      <formula1>"Met,Unmet - In Progress, Unmet - Not started"</formula1>
    </dataValidation>
    <dataValidation type="list" allowBlank="1" showInputMessage="1" showErrorMessage="1" sqref="F57:I58">
      <formula1>"Submitted to GF, Preparation on track, Overdue"</formula1>
    </dataValidation>
  </dataValidations>
  <printOptions horizontalCentered="1"/>
  <pageMargins left="0.7480314960629921" right="0.7480314960629921" top="0.5905511811023623" bottom="0.7874015748031497" header="0.5118110236220472" footer="0.5118110236220472"/>
  <pageSetup cellComments="asDisplayed" fitToHeight="0" fitToWidth="1" horizontalDpi="600" verticalDpi="600" orientation="landscape" paperSize="9" scale="52" r:id="rId1"/>
  <headerFooter alignWithMargins="0">
    <oddFooter>&amp;L&amp;9&amp;F&amp;C&amp;A&amp;R&amp;9Page &amp;P of &amp;N</oddFooter>
  </headerFooter>
  <rowBreaks count="1" manualBreakCount="1">
    <brk id="30" max="11" man="1"/>
  </rowBreaks>
</worksheet>
</file>

<file path=xl/worksheets/sheet18.xml><?xml version="1.0" encoding="utf-8"?>
<worksheet xmlns="http://schemas.openxmlformats.org/spreadsheetml/2006/main" xmlns:r="http://schemas.openxmlformats.org/officeDocument/2006/relationships">
  <sheetPr>
    <tabColor indexed="40"/>
    <pageSetUpPr fitToPage="1"/>
  </sheetPr>
  <dimension ref="A1:IE76"/>
  <sheetViews>
    <sheetView view="pageBreakPreview" zoomScale="70" zoomScaleNormal="55" zoomScaleSheetLayoutView="70" zoomScalePageLayoutView="0" workbookViewId="0" topLeftCell="A4">
      <selection activeCell="F54" sqref="F54"/>
    </sheetView>
  </sheetViews>
  <sheetFormatPr defaultColWidth="0" defaultRowHeight="12.75"/>
  <cols>
    <col min="1" max="1" width="23.140625" style="1057" customWidth="1"/>
    <col min="2" max="2" width="32.28125" style="1057" customWidth="1"/>
    <col min="3" max="3" width="18.8515625" style="1057" customWidth="1"/>
    <col min="4" max="4" width="16.00390625" style="1057" customWidth="1"/>
    <col min="5" max="5" width="15.8515625" style="1057" customWidth="1"/>
    <col min="6" max="6" width="27.140625" style="1057" customWidth="1"/>
    <col min="7" max="7" width="48.7109375" style="1057" customWidth="1"/>
    <col min="8" max="8" width="24.7109375" style="1057" customWidth="1"/>
    <col min="9" max="9" width="20.140625" style="1057" customWidth="1"/>
    <col min="10" max="10" width="14.421875" style="1057" customWidth="1"/>
    <col min="11" max="11" width="75.140625" style="1057" customWidth="1"/>
    <col min="12" max="12" width="18.57421875" style="1056" customWidth="1"/>
    <col min="13" max="25" width="9.140625" style="1057" hidden="1" customWidth="1"/>
    <col min="26" max="239" width="9.140625" style="1057" customWidth="1"/>
    <col min="240" max="16384" width="0" style="1057" hidden="1" customWidth="1"/>
  </cols>
  <sheetData>
    <row r="1" spans="1:239" s="3" customFormat="1" ht="25.5" customHeight="1">
      <c r="A1" s="1940" t="s">
        <v>282</v>
      </c>
      <c r="B1" s="1940"/>
      <c r="C1" s="1940"/>
      <c r="D1" s="1940"/>
      <c r="E1" s="1940"/>
      <c r="F1" s="1940"/>
      <c r="G1" s="1940"/>
      <c r="H1" s="1940"/>
      <c r="I1" s="1940"/>
      <c r="J1" s="1940"/>
      <c r="K1" s="1940"/>
      <c r="L1" s="1047"/>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row>
    <row r="2" spans="1:239" s="13" customFormat="1" ht="27" customHeight="1" thickBot="1">
      <c r="A2" s="98" t="s">
        <v>157</v>
      </c>
      <c r="B2" s="72"/>
      <c r="C2" s="72"/>
      <c r="D2" s="72"/>
      <c r="E2" s="72"/>
      <c r="F2" s="72"/>
      <c r="G2" s="72"/>
      <c r="H2" s="72"/>
      <c r="I2" s="72"/>
      <c r="J2" s="72"/>
      <c r="K2" s="72"/>
      <c r="L2" s="69"/>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row>
    <row r="3" spans="1:239" s="4" customFormat="1" ht="30" customHeight="1" thickBot="1">
      <c r="A3" s="1547" t="s">
        <v>70</v>
      </c>
      <c r="B3" s="1600"/>
      <c r="C3" s="2154" t="str">
        <f>IF('LFA_Programmatic Progress_1A'!C7="","",'LFA_Programmatic Progress_1A'!C7)</f>
        <v>MNT-910-G03-H</v>
      </c>
      <c r="D3" s="2155"/>
      <c r="E3" s="2155"/>
      <c r="F3" s="2155"/>
      <c r="G3" s="2156"/>
      <c r="H3" s="73"/>
      <c r="I3" s="73"/>
      <c r="J3" s="73"/>
      <c r="K3" s="73"/>
      <c r="L3" s="69"/>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row>
    <row r="4" spans="1:239" s="4" customFormat="1" ht="15" customHeight="1">
      <c r="A4" s="493" t="s">
        <v>274</v>
      </c>
      <c r="B4" s="513"/>
      <c r="C4" s="1291" t="s">
        <v>280</v>
      </c>
      <c r="D4" s="1913" t="str">
        <f>IF('LFA_Programmatic Progress_1A'!D12="Select","",'LFA_Programmatic Progress_1A'!D12)</f>
        <v>Semester</v>
      </c>
      <c r="E4" s="2152"/>
      <c r="F4" s="5" t="s">
        <v>281</v>
      </c>
      <c r="G4" s="47">
        <f>IF('LFA_Programmatic Progress_1A'!F12="Select","",'LFA_Programmatic Progress_1A'!F12)</f>
        <v>5</v>
      </c>
      <c r="H4" s="73"/>
      <c r="I4" s="220"/>
      <c r="J4" s="73"/>
      <c r="K4" s="73"/>
      <c r="L4" s="69"/>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row>
    <row r="5" spans="1:239" s="4" customFormat="1" ht="15" customHeight="1">
      <c r="A5" s="514" t="s">
        <v>275</v>
      </c>
      <c r="B5" s="40"/>
      <c r="C5" s="1292" t="s">
        <v>243</v>
      </c>
      <c r="D5" s="1986">
        <f>IF('LFA_Programmatic Progress_1A'!D13="","",'LFA_Programmatic Progress_1A'!D13)</f>
        <v>41091</v>
      </c>
      <c r="E5" s="2153"/>
      <c r="F5" s="5" t="s">
        <v>261</v>
      </c>
      <c r="G5" s="521">
        <f>IF('LFA_Programmatic Progress_1A'!F13="","",'LFA_Programmatic Progress_1A'!F13)</f>
        <v>41274</v>
      </c>
      <c r="H5" s="1297"/>
      <c r="I5" s="1297"/>
      <c r="J5" s="1297"/>
      <c r="K5" s="1297"/>
      <c r="L5" s="69"/>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row>
    <row r="6" spans="1:239" s="4" customFormat="1" ht="15" customHeight="1" thickBot="1">
      <c r="A6" s="55" t="s">
        <v>276</v>
      </c>
      <c r="B6" s="167"/>
      <c r="C6" s="2139">
        <f>IF('LFA_Programmatic Progress_1A'!C14="Select","",'LFA_Programmatic Progress_1A'!C14)</f>
        <v>5</v>
      </c>
      <c r="D6" s="2140"/>
      <c r="E6" s="2140"/>
      <c r="F6" s="2140"/>
      <c r="G6" s="2141"/>
      <c r="H6" s="1297"/>
      <c r="I6" s="1297"/>
      <c r="J6" s="1297"/>
      <c r="K6" s="1297"/>
      <c r="L6" s="69"/>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row>
    <row r="7" spans="1:11" s="73" customFormat="1" ht="15" customHeight="1" thickBot="1">
      <c r="A7" s="1287" t="s">
        <v>242</v>
      </c>
      <c r="B7" s="1290"/>
      <c r="C7" s="1853" t="str">
        <f>IF('PR_Programmatic Progress_1A'!C10="Select","",'PR_Programmatic Progress_1A'!C10)</f>
        <v>EUR</v>
      </c>
      <c r="D7" s="1854"/>
      <c r="E7" s="1854"/>
      <c r="F7" s="1854"/>
      <c r="G7" s="1855"/>
      <c r="H7" s="1297"/>
      <c r="I7" s="1297"/>
      <c r="J7" s="1297"/>
      <c r="K7" s="1297"/>
    </row>
    <row r="8" spans="1:239" s="3" customFormat="1" ht="16.5" customHeight="1">
      <c r="A8" s="70"/>
      <c r="B8" s="70"/>
      <c r="C8" s="70"/>
      <c r="D8" s="70"/>
      <c r="E8" s="70"/>
      <c r="F8" s="70"/>
      <c r="G8" s="70"/>
      <c r="H8" s="1298"/>
      <c r="I8" s="1298"/>
      <c r="J8" s="1299"/>
      <c r="K8" s="1057"/>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row>
    <row r="9" spans="1:239" s="17" customFormat="1" ht="25.5" customHeight="1">
      <c r="A9" s="480" t="s">
        <v>10</v>
      </c>
      <c r="B9" s="218"/>
      <c r="C9" s="218"/>
      <c r="D9" s="218"/>
      <c r="E9" s="218"/>
      <c r="F9" s="218"/>
      <c r="G9" s="218"/>
      <c r="H9" s="1271"/>
      <c r="I9" s="1271"/>
      <c r="J9" s="1271"/>
      <c r="K9" s="1296"/>
      <c r="L9" s="69"/>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38"/>
      <c r="DE9" s="1038"/>
      <c r="DF9" s="1038"/>
      <c r="DG9" s="1038"/>
      <c r="DH9" s="1038"/>
      <c r="DI9" s="1038"/>
      <c r="DJ9" s="1038"/>
      <c r="DK9" s="1038"/>
      <c r="DL9" s="1038"/>
      <c r="DM9" s="1038"/>
      <c r="DN9" s="1038"/>
      <c r="DO9" s="1038"/>
      <c r="DP9" s="1038"/>
      <c r="DQ9" s="1038"/>
      <c r="DR9" s="1038"/>
      <c r="DS9" s="1038"/>
      <c r="DT9" s="1038"/>
      <c r="DU9" s="1038"/>
      <c r="DV9" s="1038"/>
      <c r="DW9" s="1038"/>
      <c r="DX9" s="1038"/>
      <c r="DY9" s="1038"/>
      <c r="DZ9" s="1038"/>
      <c r="EA9" s="1038"/>
      <c r="EB9" s="1038"/>
      <c r="EC9" s="1038"/>
      <c r="ED9" s="1038"/>
      <c r="EE9" s="1038"/>
      <c r="EF9" s="1038"/>
      <c r="EG9" s="1038"/>
      <c r="EH9" s="1038"/>
      <c r="EI9" s="1038"/>
      <c r="EJ9" s="1038"/>
      <c r="EK9" s="1038"/>
      <c r="EL9" s="1038"/>
      <c r="EM9" s="1038"/>
      <c r="EN9" s="1038"/>
      <c r="EO9" s="1038"/>
      <c r="EP9" s="1038"/>
      <c r="EQ9" s="1038"/>
      <c r="ER9" s="1038"/>
      <c r="ES9" s="1038"/>
      <c r="ET9" s="1038"/>
      <c r="EU9" s="1038"/>
      <c r="EV9" s="1038"/>
      <c r="EW9" s="1038"/>
      <c r="EX9" s="1038"/>
      <c r="EY9" s="1038"/>
      <c r="EZ9" s="1038"/>
      <c r="FA9" s="1038"/>
      <c r="FB9" s="1038"/>
      <c r="FC9" s="1038"/>
      <c r="FD9" s="1038"/>
      <c r="FE9" s="1038"/>
      <c r="FF9" s="1038"/>
      <c r="FG9" s="1038"/>
      <c r="FH9" s="1038"/>
      <c r="FI9" s="1038"/>
      <c r="FJ9" s="1038"/>
      <c r="FK9" s="1038"/>
      <c r="FL9" s="1038"/>
      <c r="FM9" s="1038"/>
      <c r="FN9" s="1038"/>
      <c r="FO9" s="1038"/>
      <c r="FP9" s="1038"/>
      <c r="FQ9" s="1038"/>
      <c r="FR9" s="1038"/>
      <c r="FS9" s="1038"/>
      <c r="FT9" s="1038"/>
      <c r="FU9" s="1038"/>
      <c r="FV9" s="1038"/>
      <c r="FW9" s="1038"/>
      <c r="FX9" s="1038"/>
      <c r="FY9" s="1038"/>
      <c r="FZ9" s="1038"/>
      <c r="GA9" s="1038"/>
      <c r="GB9" s="1038"/>
      <c r="GC9" s="1038"/>
      <c r="GD9" s="1038"/>
      <c r="GE9" s="1038"/>
      <c r="GF9" s="1038"/>
      <c r="GG9" s="1038"/>
      <c r="GH9" s="1038"/>
      <c r="GI9" s="1038"/>
      <c r="GJ9" s="1038"/>
      <c r="GK9" s="1038"/>
      <c r="GL9" s="1038"/>
      <c r="GM9" s="1038"/>
      <c r="GN9" s="1038"/>
      <c r="GO9" s="1038"/>
      <c r="GP9" s="1038"/>
      <c r="GQ9" s="1038"/>
      <c r="GR9" s="1038"/>
      <c r="GS9" s="1038"/>
      <c r="GT9" s="1038"/>
      <c r="GU9" s="1038"/>
      <c r="GV9" s="1038"/>
      <c r="GW9" s="1038"/>
      <c r="GX9" s="1038"/>
      <c r="GY9" s="1038"/>
      <c r="GZ9" s="1038"/>
      <c r="HA9" s="1038"/>
      <c r="HB9" s="1038"/>
      <c r="HC9" s="1038"/>
      <c r="HD9" s="1038"/>
      <c r="HE9" s="1038"/>
      <c r="HF9" s="1038"/>
      <c r="HG9" s="1038"/>
      <c r="HH9" s="1038"/>
      <c r="HI9" s="1038"/>
      <c r="HJ9" s="1038"/>
      <c r="HK9" s="1038"/>
      <c r="HL9" s="1038"/>
      <c r="HM9" s="1038"/>
      <c r="HN9" s="1038"/>
      <c r="HO9" s="1038"/>
      <c r="HP9" s="1038"/>
      <c r="HQ9" s="1038"/>
      <c r="HR9" s="1038"/>
      <c r="HS9" s="1038"/>
      <c r="HT9" s="1038"/>
      <c r="HU9" s="1038"/>
      <c r="HV9" s="1038"/>
      <c r="HW9" s="1038"/>
      <c r="HX9" s="1038"/>
      <c r="HY9" s="1038"/>
      <c r="HZ9" s="1038"/>
      <c r="IA9" s="1038"/>
      <c r="IB9" s="1038"/>
      <c r="IC9" s="1038"/>
      <c r="ID9" s="1038"/>
      <c r="IE9" s="1038"/>
    </row>
    <row r="10" spans="1:239" s="17" customFormat="1" ht="21" customHeight="1">
      <c r="A10" s="1651" t="s">
        <v>57</v>
      </c>
      <c r="B10" s="1652"/>
      <c r="C10" s="1652"/>
      <c r="D10" s="1652"/>
      <c r="E10" s="1652"/>
      <c r="F10" s="1652"/>
      <c r="G10" s="1652"/>
      <c r="H10" s="1652"/>
      <c r="I10" s="1652"/>
      <c r="J10" s="1652"/>
      <c r="K10" s="1652"/>
      <c r="L10" s="69"/>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38"/>
      <c r="DE10" s="1038"/>
      <c r="DF10" s="1038"/>
      <c r="DG10" s="1038"/>
      <c r="DH10" s="1038"/>
      <c r="DI10" s="1038"/>
      <c r="DJ10" s="1038"/>
      <c r="DK10" s="1038"/>
      <c r="DL10" s="1038"/>
      <c r="DM10" s="1038"/>
      <c r="DN10" s="1038"/>
      <c r="DO10" s="1038"/>
      <c r="DP10" s="1038"/>
      <c r="DQ10" s="1038"/>
      <c r="DR10" s="1038"/>
      <c r="DS10" s="1038"/>
      <c r="DT10" s="1038"/>
      <c r="DU10" s="1038"/>
      <c r="DV10" s="1038"/>
      <c r="DW10" s="1038"/>
      <c r="DX10" s="1038"/>
      <c r="DY10" s="1038"/>
      <c r="DZ10" s="1038"/>
      <c r="EA10" s="1038"/>
      <c r="EB10" s="1038"/>
      <c r="EC10" s="1038"/>
      <c r="ED10" s="1038"/>
      <c r="EE10" s="1038"/>
      <c r="EF10" s="1038"/>
      <c r="EG10" s="1038"/>
      <c r="EH10" s="1038"/>
      <c r="EI10" s="1038"/>
      <c r="EJ10" s="1038"/>
      <c r="EK10" s="1038"/>
      <c r="EL10" s="1038"/>
      <c r="EM10" s="1038"/>
      <c r="EN10" s="1038"/>
      <c r="EO10" s="1038"/>
      <c r="EP10" s="1038"/>
      <c r="EQ10" s="1038"/>
      <c r="ER10" s="1038"/>
      <c r="ES10" s="1038"/>
      <c r="ET10" s="1038"/>
      <c r="EU10" s="1038"/>
      <c r="EV10" s="1038"/>
      <c r="EW10" s="1038"/>
      <c r="EX10" s="1038"/>
      <c r="EY10" s="1038"/>
      <c r="EZ10" s="1038"/>
      <c r="FA10" s="1038"/>
      <c r="FB10" s="1038"/>
      <c r="FC10" s="1038"/>
      <c r="FD10" s="1038"/>
      <c r="FE10" s="1038"/>
      <c r="FF10" s="1038"/>
      <c r="FG10" s="1038"/>
      <c r="FH10" s="1038"/>
      <c r="FI10" s="1038"/>
      <c r="FJ10" s="1038"/>
      <c r="FK10" s="1038"/>
      <c r="FL10" s="1038"/>
      <c r="FM10" s="1038"/>
      <c r="FN10" s="1038"/>
      <c r="FO10" s="1038"/>
      <c r="FP10" s="1038"/>
      <c r="FQ10" s="1038"/>
      <c r="FR10" s="1038"/>
      <c r="FS10" s="1038"/>
      <c r="FT10" s="1038"/>
      <c r="FU10" s="1038"/>
      <c r="FV10" s="1038"/>
      <c r="FW10" s="1038"/>
      <c r="FX10" s="1038"/>
      <c r="FY10" s="1038"/>
      <c r="FZ10" s="1038"/>
      <c r="GA10" s="1038"/>
      <c r="GB10" s="1038"/>
      <c r="GC10" s="1038"/>
      <c r="GD10" s="1038"/>
      <c r="GE10" s="1038"/>
      <c r="GF10" s="1038"/>
      <c r="GG10" s="1038"/>
      <c r="GH10" s="1038"/>
      <c r="GI10" s="1038"/>
      <c r="GJ10" s="1038"/>
      <c r="GK10" s="1038"/>
      <c r="GL10" s="1038"/>
      <c r="GM10" s="1038"/>
      <c r="GN10" s="1038"/>
      <c r="GO10" s="1038"/>
      <c r="GP10" s="1038"/>
      <c r="GQ10" s="1038"/>
      <c r="GR10" s="1038"/>
      <c r="GS10" s="1038"/>
      <c r="GT10" s="1038"/>
      <c r="GU10" s="1038"/>
      <c r="GV10" s="1038"/>
      <c r="GW10" s="1038"/>
      <c r="GX10" s="1038"/>
      <c r="GY10" s="1038"/>
      <c r="GZ10" s="1038"/>
      <c r="HA10" s="1038"/>
      <c r="HB10" s="1038"/>
      <c r="HC10" s="1038"/>
      <c r="HD10" s="1038"/>
      <c r="HE10" s="1038"/>
      <c r="HF10" s="1038"/>
      <c r="HG10" s="1038"/>
      <c r="HH10" s="1038"/>
      <c r="HI10" s="1038"/>
      <c r="HJ10" s="1038"/>
      <c r="HK10" s="1038"/>
      <c r="HL10" s="1038"/>
      <c r="HM10" s="1038"/>
      <c r="HN10" s="1038"/>
      <c r="HO10" s="1038"/>
      <c r="HP10" s="1038"/>
      <c r="HQ10" s="1038"/>
      <c r="HR10" s="1038"/>
      <c r="HS10" s="1038"/>
      <c r="HT10" s="1038"/>
      <c r="HU10" s="1038"/>
      <c r="HV10" s="1038"/>
      <c r="HW10" s="1038"/>
      <c r="HX10" s="1038"/>
      <c r="HY10" s="1038"/>
      <c r="HZ10" s="1038"/>
      <c r="IA10" s="1038"/>
      <c r="IB10" s="1038"/>
      <c r="IC10" s="1038"/>
      <c r="ID10" s="1038"/>
      <c r="IE10" s="1038"/>
    </row>
    <row r="11" spans="1:239" s="3" customFormat="1" ht="30" customHeight="1" thickBot="1">
      <c r="A11" s="737" t="s">
        <v>132</v>
      </c>
      <c r="B11" s="69"/>
      <c r="C11" s="69"/>
      <c r="D11" s="69"/>
      <c r="E11" s="69"/>
      <c r="F11" s="69"/>
      <c r="G11" s="69"/>
      <c r="H11" s="69"/>
      <c r="I11" s="69"/>
      <c r="J11" s="69"/>
      <c r="K11" s="69"/>
      <c r="L11" s="1048"/>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row>
    <row r="12" spans="1:239" s="17" customFormat="1" ht="93.75" customHeight="1" thickBot="1">
      <c r="A12" s="2045"/>
      <c r="B12" s="2032"/>
      <c r="C12" s="862" t="s">
        <v>408</v>
      </c>
      <c r="D12" s="862" t="s">
        <v>409</v>
      </c>
      <c r="E12" s="862" t="s">
        <v>249</v>
      </c>
      <c r="F12" s="2144" t="s">
        <v>227</v>
      </c>
      <c r="G12" s="2145"/>
      <c r="H12" s="862" t="s">
        <v>416</v>
      </c>
      <c r="I12" s="862" t="s">
        <v>410</v>
      </c>
      <c r="J12" s="862" t="s">
        <v>249</v>
      </c>
      <c r="K12" s="1025" t="s">
        <v>227</v>
      </c>
      <c r="L12" s="1049"/>
      <c r="M12" s="1038"/>
      <c r="N12" s="2045" t="str">
        <f>IF('PR_Programmatic Progress_1A'!P10="Select","Please select currency on Page
 'PR_Programmatic Achievement (1)'","All amounts are in: "&amp;'PR_Programmatic Progress_1A'!P10)</f>
        <v>All amounts are in: </v>
      </c>
      <c r="O12" s="2032"/>
      <c r="P12" s="862" t="s">
        <v>408</v>
      </c>
      <c r="Q12" s="862" t="s">
        <v>409</v>
      </c>
      <c r="R12" s="862" t="s">
        <v>249</v>
      </c>
      <c r="S12" s="2144" t="s">
        <v>227</v>
      </c>
      <c r="T12" s="2145"/>
      <c r="U12" s="862" t="s">
        <v>416</v>
      </c>
      <c r="V12" s="862" t="s">
        <v>410</v>
      </c>
      <c r="W12" s="862" t="s">
        <v>249</v>
      </c>
      <c r="X12" s="1106" t="s">
        <v>227</v>
      </c>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38"/>
      <c r="DE12" s="1038"/>
      <c r="DF12" s="1038"/>
      <c r="DG12" s="1038"/>
      <c r="DH12" s="1038"/>
      <c r="DI12" s="1038"/>
      <c r="DJ12" s="1038"/>
      <c r="DK12" s="1038"/>
      <c r="DL12" s="1038"/>
      <c r="DM12" s="1038"/>
      <c r="DN12" s="1038"/>
      <c r="DO12" s="1038"/>
      <c r="DP12" s="1038"/>
      <c r="DQ12" s="1038"/>
      <c r="DR12" s="1038"/>
      <c r="DS12" s="1038"/>
      <c r="DT12" s="1038"/>
      <c r="DU12" s="1038"/>
      <c r="DV12" s="1038"/>
      <c r="DW12" s="1038"/>
      <c r="DX12" s="1038"/>
      <c r="DY12" s="1038"/>
      <c r="DZ12" s="1038"/>
      <c r="EA12" s="1038"/>
      <c r="EB12" s="1038"/>
      <c r="EC12" s="1038"/>
      <c r="ED12" s="1038"/>
      <c r="EE12" s="1038"/>
      <c r="EF12" s="1038"/>
      <c r="EG12" s="1038"/>
      <c r="EH12" s="1038"/>
      <c r="EI12" s="1038"/>
      <c r="EJ12" s="1038"/>
      <c r="EK12" s="1038"/>
      <c r="EL12" s="1038"/>
      <c r="EM12" s="1038"/>
      <c r="EN12" s="1038"/>
      <c r="EO12" s="1038"/>
      <c r="EP12" s="1038"/>
      <c r="EQ12" s="1038"/>
      <c r="ER12" s="1038"/>
      <c r="ES12" s="1038"/>
      <c r="ET12" s="1038"/>
      <c r="EU12" s="1038"/>
      <c r="EV12" s="1038"/>
      <c r="EW12" s="1038"/>
      <c r="EX12" s="1038"/>
      <c r="EY12" s="1038"/>
      <c r="EZ12" s="1038"/>
      <c r="FA12" s="1038"/>
      <c r="FB12" s="1038"/>
      <c r="FC12" s="1038"/>
      <c r="FD12" s="1038"/>
      <c r="FE12" s="1038"/>
      <c r="FF12" s="1038"/>
      <c r="FG12" s="1038"/>
      <c r="FH12" s="1038"/>
      <c r="FI12" s="1038"/>
      <c r="FJ12" s="1038"/>
      <c r="FK12" s="1038"/>
      <c r="FL12" s="1038"/>
      <c r="FM12" s="1038"/>
      <c r="FN12" s="1038"/>
      <c r="FO12" s="1038"/>
      <c r="FP12" s="1038"/>
      <c r="FQ12" s="1038"/>
      <c r="FR12" s="1038"/>
      <c r="FS12" s="1038"/>
      <c r="FT12" s="1038"/>
      <c r="FU12" s="1038"/>
      <c r="FV12" s="1038"/>
      <c r="FW12" s="1038"/>
      <c r="FX12" s="1038"/>
      <c r="FY12" s="1038"/>
      <c r="FZ12" s="1038"/>
      <c r="GA12" s="1038"/>
      <c r="GB12" s="1038"/>
      <c r="GC12" s="1038"/>
      <c r="GD12" s="1038"/>
      <c r="GE12" s="1038"/>
      <c r="GF12" s="1038"/>
      <c r="GG12" s="1038"/>
      <c r="GH12" s="1038"/>
      <c r="GI12" s="1038"/>
      <c r="GJ12" s="1038"/>
      <c r="GK12" s="1038"/>
      <c r="GL12" s="1038"/>
      <c r="GM12" s="1038"/>
      <c r="GN12" s="1038"/>
      <c r="GO12" s="1038"/>
      <c r="GP12" s="1038"/>
      <c r="GQ12" s="1038"/>
      <c r="GR12" s="1038"/>
      <c r="GS12" s="1038"/>
      <c r="GT12" s="1038"/>
      <c r="GU12" s="1038"/>
      <c r="GV12" s="1038"/>
      <c r="GW12" s="1038"/>
      <c r="GX12" s="1038"/>
      <c r="GY12" s="1038"/>
      <c r="GZ12" s="1038"/>
      <c r="HA12" s="1038"/>
      <c r="HB12" s="1038"/>
      <c r="HC12" s="1038"/>
      <c r="HD12" s="1038"/>
      <c r="HE12" s="1038"/>
      <c r="HF12" s="1038"/>
      <c r="HG12" s="1038"/>
      <c r="HH12" s="1038"/>
      <c r="HI12" s="1038"/>
      <c r="HJ12" s="1038"/>
      <c r="HK12" s="1038"/>
      <c r="HL12" s="1038"/>
      <c r="HM12" s="1038"/>
      <c r="HN12" s="1038"/>
      <c r="HO12" s="1038"/>
      <c r="HP12" s="1038"/>
      <c r="HQ12" s="1038"/>
      <c r="HR12" s="1038"/>
      <c r="HS12" s="1038"/>
      <c r="HT12" s="1038"/>
      <c r="HU12" s="1038"/>
      <c r="HV12" s="1038"/>
      <c r="HW12" s="1038"/>
      <c r="HX12" s="1038"/>
      <c r="HY12" s="1038"/>
      <c r="HZ12" s="1038"/>
      <c r="IA12" s="1038"/>
      <c r="IB12" s="1038"/>
      <c r="IC12" s="1038"/>
      <c r="ID12" s="1038"/>
      <c r="IE12" s="1038"/>
    </row>
    <row r="13" spans="1:239" s="17" customFormat="1" ht="21" customHeight="1">
      <c r="A13" s="2146" t="s">
        <v>7</v>
      </c>
      <c r="B13" s="2147"/>
      <c r="C13" s="863">
        <f>C14+C15</f>
        <v>284476</v>
      </c>
      <c r="D13" s="863">
        <f>D14+D15</f>
        <v>276493.61261999997</v>
      </c>
      <c r="E13" s="863">
        <f>IF(C13="",IF(D13="","",C13-D13),C13-D13)</f>
        <v>7982.387380000029</v>
      </c>
      <c r="F13" s="2157"/>
      <c r="G13" s="2158"/>
      <c r="H13" s="863">
        <f>H14+H15</f>
        <v>2616488</v>
      </c>
      <c r="I13" s="863">
        <f>I14+I15</f>
        <v>2444433.96918</v>
      </c>
      <c r="J13" s="863">
        <f>IF(H13="",IF(I13="","",H13-I13),H13-I13)</f>
        <v>172054.03081999999</v>
      </c>
      <c r="K13" s="1042"/>
      <c r="L13" s="1049"/>
      <c r="M13" s="1038"/>
      <c r="N13" s="2146" t="s">
        <v>7</v>
      </c>
      <c r="O13" s="2147"/>
      <c r="P13" s="863">
        <f>P14+P15</f>
        <v>284476</v>
      </c>
      <c r="Q13" s="863">
        <f>Q14+Q15</f>
        <v>276493.61261999997</v>
      </c>
      <c r="R13" s="863">
        <f>IF(P13="",IF(Q13="","",P13-Q13),P13-Q13)</f>
        <v>7982.387380000029</v>
      </c>
      <c r="S13" s="2157"/>
      <c r="T13" s="2158"/>
      <c r="U13" s="863">
        <f>U14+U15</f>
        <v>2616488</v>
      </c>
      <c r="V13" s="863">
        <f>V14+V15</f>
        <v>2444433.96918</v>
      </c>
      <c r="W13" s="863">
        <f>IF(U13="",IF(V13="","",U13-V13),U13-V13)</f>
        <v>172054.03081999999</v>
      </c>
      <c r="X13" s="1110"/>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38"/>
      <c r="DE13" s="1038"/>
      <c r="DF13" s="1038"/>
      <c r="DG13" s="1038"/>
      <c r="DH13" s="1038"/>
      <c r="DI13" s="1038"/>
      <c r="DJ13" s="1038"/>
      <c r="DK13" s="1038"/>
      <c r="DL13" s="1038"/>
      <c r="DM13" s="1038"/>
      <c r="DN13" s="1038"/>
      <c r="DO13" s="1038"/>
      <c r="DP13" s="1038"/>
      <c r="DQ13" s="1038"/>
      <c r="DR13" s="1038"/>
      <c r="DS13" s="1038"/>
      <c r="DT13" s="1038"/>
      <c r="DU13" s="1038"/>
      <c r="DV13" s="1038"/>
      <c r="DW13" s="1038"/>
      <c r="DX13" s="1038"/>
      <c r="DY13" s="1038"/>
      <c r="DZ13" s="1038"/>
      <c r="EA13" s="1038"/>
      <c r="EB13" s="1038"/>
      <c r="EC13" s="1038"/>
      <c r="ED13" s="1038"/>
      <c r="EE13" s="1038"/>
      <c r="EF13" s="1038"/>
      <c r="EG13" s="1038"/>
      <c r="EH13" s="1038"/>
      <c r="EI13" s="1038"/>
      <c r="EJ13" s="1038"/>
      <c r="EK13" s="1038"/>
      <c r="EL13" s="1038"/>
      <c r="EM13" s="1038"/>
      <c r="EN13" s="1038"/>
      <c r="EO13" s="1038"/>
      <c r="EP13" s="1038"/>
      <c r="EQ13" s="1038"/>
      <c r="ER13" s="1038"/>
      <c r="ES13" s="1038"/>
      <c r="ET13" s="1038"/>
      <c r="EU13" s="1038"/>
      <c r="EV13" s="1038"/>
      <c r="EW13" s="1038"/>
      <c r="EX13" s="1038"/>
      <c r="EY13" s="1038"/>
      <c r="EZ13" s="1038"/>
      <c r="FA13" s="1038"/>
      <c r="FB13" s="1038"/>
      <c r="FC13" s="1038"/>
      <c r="FD13" s="1038"/>
      <c r="FE13" s="1038"/>
      <c r="FF13" s="1038"/>
      <c r="FG13" s="1038"/>
      <c r="FH13" s="1038"/>
      <c r="FI13" s="1038"/>
      <c r="FJ13" s="1038"/>
      <c r="FK13" s="1038"/>
      <c r="FL13" s="1038"/>
      <c r="FM13" s="1038"/>
      <c r="FN13" s="1038"/>
      <c r="FO13" s="1038"/>
      <c r="FP13" s="1038"/>
      <c r="FQ13" s="1038"/>
      <c r="FR13" s="1038"/>
      <c r="FS13" s="1038"/>
      <c r="FT13" s="1038"/>
      <c r="FU13" s="1038"/>
      <c r="FV13" s="1038"/>
      <c r="FW13" s="1038"/>
      <c r="FX13" s="1038"/>
      <c r="FY13" s="1038"/>
      <c r="FZ13" s="1038"/>
      <c r="GA13" s="1038"/>
      <c r="GB13" s="1038"/>
      <c r="GC13" s="1038"/>
      <c r="GD13" s="1038"/>
      <c r="GE13" s="1038"/>
      <c r="GF13" s="1038"/>
      <c r="GG13" s="1038"/>
      <c r="GH13" s="1038"/>
      <c r="GI13" s="1038"/>
      <c r="GJ13" s="1038"/>
      <c r="GK13" s="1038"/>
      <c r="GL13" s="1038"/>
      <c r="GM13" s="1038"/>
      <c r="GN13" s="1038"/>
      <c r="GO13" s="1038"/>
      <c r="GP13" s="1038"/>
      <c r="GQ13" s="1038"/>
      <c r="GR13" s="1038"/>
      <c r="GS13" s="1038"/>
      <c r="GT13" s="1038"/>
      <c r="GU13" s="1038"/>
      <c r="GV13" s="1038"/>
      <c r="GW13" s="1038"/>
      <c r="GX13" s="1038"/>
      <c r="GY13" s="1038"/>
      <c r="GZ13" s="1038"/>
      <c r="HA13" s="1038"/>
      <c r="HB13" s="1038"/>
      <c r="HC13" s="1038"/>
      <c r="HD13" s="1038"/>
      <c r="HE13" s="1038"/>
      <c r="HF13" s="1038"/>
      <c r="HG13" s="1038"/>
      <c r="HH13" s="1038"/>
      <c r="HI13" s="1038"/>
      <c r="HJ13" s="1038"/>
      <c r="HK13" s="1038"/>
      <c r="HL13" s="1038"/>
      <c r="HM13" s="1038"/>
      <c r="HN13" s="1038"/>
      <c r="HO13" s="1038"/>
      <c r="HP13" s="1038"/>
      <c r="HQ13" s="1038"/>
      <c r="HR13" s="1038"/>
      <c r="HS13" s="1038"/>
      <c r="HT13" s="1038"/>
      <c r="HU13" s="1038"/>
      <c r="HV13" s="1038"/>
      <c r="HW13" s="1038"/>
      <c r="HX13" s="1038"/>
      <c r="HY13" s="1038"/>
      <c r="HZ13" s="1038"/>
      <c r="IA13" s="1038"/>
      <c r="IB13" s="1038"/>
      <c r="IC13" s="1038"/>
      <c r="ID13" s="1038"/>
      <c r="IE13" s="1038"/>
    </row>
    <row r="14" spans="1:239" s="17" customFormat="1" ht="107.25" customHeight="1">
      <c r="A14" s="2148" t="s">
        <v>251</v>
      </c>
      <c r="B14" s="2149"/>
      <c r="C14" s="883">
        <f>P14</f>
        <v>106061</v>
      </c>
      <c r="D14" s="883">
        <f>Q14</f>
        <v>124243.87911</v>
      </c>
      <c r="E14" s="747">
        <f>IF(C14="",IF(D14="",0,C14-D14),C14-D14)</f>
        <v>-18182.879109999994</v>
      </c>
      <c r="F14" s="2137"/>
      <c r="G14" s="2138"/>
      <c r="H14" s="883">
        <f>U14</f>
        <v>1022443</v>
      </c>
      <c r="I14" s="883">
        <f>V14</f>
        <v>872089.5691099998</v>
      </c>
      <c r="J14" s="747">
        <f>IF(H14="",IF(I14="",0,H14-I14),H14-I14)</f>
        <v>150353.4308900002</v>
      </c>
      <c r="K14" s="1043"/>
      <c r="L14" s="1049"/>
      <c r="M14" s="1038"/>
      <c r="N14" s="2148" t="s">
        <v>251</v>
      </c>
      <c r="O14" s="2149"/>
      <c r="P14" s="883">
        <f>'PR_Total PR Cash Outflow_3A'!C13</f>
        <v>106061</v>
      </c>
      <c r="Q14" s="883">
        <f>'PR_Total PR Cash Outflow_3A'!D13</f>
        <v>124243.87911</v>
      </c>
      <c r="R14" s="747">
        <f>IF(P14="",IF(Q14="",0,P14-Q14),P14-Q14)</f>
        <v>-18182.879109999994</v>
      </c>
      <c r="S14" s="2137"/>
      <c r="T14" s="2138"/>
      <c r="U14" s="746">
        <f>'PR_Total PR Cash Outflow_3A'!H13</f>
        <v>1022443</v>
      </c>
      <c r="V14" s="746">
        <f>'PR_Total PR Cash Outflow_3A'!I13</f>
        <v>872089.5691099998</v>
      </c>
      <c r="W14" s="747">
        <f>IF(U14="",IF(V14="",0,U14-V14),U14-V14)</f>
        <v>150353.4308900002</v>
      </c>
      <c r="X14" s="1111"/>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38"/>
      <c r="DE14" s="1038"/>
      <c r="DF14" s="1038"/>
      <c r="DG14" s="1038"/>
      <c r="DH14" s="1038"/>
      <c r="DI14" s="1038"/>
      <c r="DJ14" s="1038"/>
      <c r="DK14" s="1038"/>
      <c r="DL14" s="1038"/>
      <c r="DM14" s="1038"/>
      <c r="DN14" s="1038"/>
      <c r="DO14" s="1038"/>
      <c r="DP14" s="1038"/>
      <c r="DQ14" s="1038"/>
      <c r="DR14" s="1038"/>
      <c r="DS14" s="1038"/>
      <c r="DT14" s="1038"/>
      <c r="DU14" s="1038"/>
      <c r="DV14" s="1038"/>
      <c r="DW14" s="1038"/>
      <c r="DX14" s="1038"/>
      <c r="DY14" s="1038"/>
      <c r="DZ14" s="1038"/>
      <c r="EA14" s="1038"/>
      <c r="EB14" s="1038"/>
      <c r="EC14" s="1038"/>
      <c r="ED14" s="1038"/>
      <c r="EE14" s="1038"/>
      <c r="EF14" s="1038"/>
      <c r="EG14" s="1038"/>
      <c r="EH14" s="1038"/>
      <c r="EI14" s="1038"/>
      <c r="EJ14" s="1038"/>
      <c r="EK14" s="1038"/>
      <c r="EL14" s="1038"/>
      <c r="EM14" s="1038"/>
      <c r="EN14" s="1038"/>
      <c r="EO14" s="1038"/>
      <c r="EP14" s="1038"/>
      <c r="EQ14" s="1038"/>
      <c r="ER14" s="1038"/>
      <c r="ES14" s="1038"/>
      <c r="ET14" s="1038"/>
      <c r="EU14" s="1038"/>
      <c r="EV14" s="1038"/>
      <c r="EW14" s="1038"/>
      <c r="EX14" s="1038"/>
      <c r="EY14" s="1038"/>
      <c r="EZ14" s="1038"/>
      <c r="FA14" s="1038"/>
      <c r="FB14" s="1038"/>
      <c r="FC14" s="1038"/>
      <c r="FD14" s="1038"/>
      <c r="FE14" s="1038"/>
      <c r="FF14" s="1038"/>
      <c r="FG14" s="1038"/>
      <c r="FH14" s="1038"/>
      <c r="FI14" s="1038"/>
      <c r="FJ14" s="1038"/>
      <c r="FK14" s="1038"/>
      <c r="FL14" s="1038"/>
      <c r="FM14" s="1038"/>
      <c r="FN14" s="1038"/>
      <c r="FO14" s="1038"/>
      <c r="FP14" s="1038"/>
      <c r="FQ14" s="1038"/>
      <c r="FR14" s="1038"/>
      <c r="FS14" s="1038"/>
      <c r="FT14" s="1038"/>
      <c r="FU14" s="1038"/>
      <c r="FV14" s="1038"/>
      <c r="FW14" s="1038"/>
      <c r="FX14" s="1038"/>
      <c r="FY14" s="1038"/>
      <c r="FZ14" s="1038"/>
      <c r="GA14" s="1038"/>
      <c r="GB14" s="1038"/>
      <c r="GC14" s="1038"/>
      <c r="GD14" s="1038"/>
      <c r="GE14" s="1038"/>
      <c r="GF14" s="1038"/>
      <c r="GG14" s="1038"/>
      <c r="GH14" s="1038"/>
      <c r="GI14" s="1038"/>
      <c r="GJ14" s="1038"/>
      <c r="GK14" s="1038"/>
      <c r="GL14" s="1038"/>
      <c r="GM14" s="1038"/>
      <c r="GN14" s="1038"/>
      <c r="GO14" s="1038"/>
      <c r="GP14" s="1038"/>
      <c r="GQ14" s="1038"/>
      <c r="GR14" s="1038"/>
      <c r="GS14" s="1038"/>
      <c r="GT14" s="1038"/>
      <c r="GU14" s="1038"/>
      <c r="GV14" s="1038"/>
      <c r="GW14" s="1038"/>
      <c r="GX14" s="1038"/>
      <c r="GY14" s="1038"/>
      <c r="GZ14" s="1038"/>
      <c r="HA14" s="1038"/>
      <c r="HB14" s="1038"/>
      <c r="HC14" s="1038"/>
      <c r="HD14" s="1038"/>
      <c r="HE14" s="1038"/>
      <c r="HF14" s="1038"/>
      <c r="HG14" s="1038"/>
      <c r="HH14" s="1038"/>
      <c r="HI14" s="1038"/>
      <c r="HJ14" s="1038"/>
      <c r="HK14" s="1038"/>
      <c r="HL14" s="1038"/>
      <c r="HM14" s="1038"/>
      <c r="HN14" s="1038"/>
      <c r="HO14" s="1038"/>
      <c r="HP14" s="1038"/>
      <c r="HQ14" s="1038"/>
      <c r="HR14" s="1038"/>
      <c r="HS14" s="1038"/>
      <c r="HT14" s="1038"/>
      <c r="HU14" s="1038"/>
      <c r="HV14" s="1038"/>
      <c r="HW14" s="1038"/>
      <c r="HX14" s="1038"/>
      <c r="HY14" s="1038"/>
      <c r="HZ14" s="1038"/>
      <c r="IA14" s="1038"/>
      <c r="IB14" s="1038"/>
      <c r="IC14" s="1038"/>
      <c r="ID14" s="1038"/>
      <c r="IE14" s="1038"/>
    </row>
    <row r="15" spans="1:239" s="17" customFormat="1" ht="167.25" customHeight="1" thickBot="1">
      <c r="A15" s="2150" t="s">
        <v>252</v>
      </c>
      <c r="B15" s="2151"/>
      <c r="C15" s="748">
        <f>P15</f>
        <v>178415</v>
      </c>
      <c r="D15" s="748">
        <f>Q15</f>
        <v>152249.73351</v>
      </c>
      <c r="E15" s="749">
        <f>IF(C15="",IF(D15="",0,C15-D15),C15-D15)</f>
        <v>26165.26649000001</v>
      </c>
      <c r="F15" s="2142"/>
      <c r="G15" s="2143"/>
      <c r="H15" s="748">
        <f>U15</f>
        <v>1594045</v>
      </c>
      <c r="I15" s="748">
        <f>V15</f>
        <v>1572344.40007</v>
      </c>
      <c r="J15" s="749">
        <f>IF(H15="",IF(I15="",0,H15-I15),H15-I15)</f>
        <v>21700.599930000026</v>
      </c>
      <c r="K15" s="1026"/>
      <c r="L15" s="1049"/>
      <c r="M15" s="1038"/>
      <c r="N15" s="2150" t="s">
        <v>252</v>
      </c>
      <c r="O15" s="2151"/>
      <c r="P15" s="748">
        <f>'PR_Total PR Cash Outflow_3A'!C14</f>
        <v>178415</v>
      </c>
      <c r="Q15" s="748">
        <f>'PR_Total PR Cash Outflow_3A'!D14</f>
        <v>152249.73351</v>
      </c>
      <c r="R15" s="749">
        <f>IF(P15="",IF(Q15="",0,P15-Q15),P15-Q15)</f>
        <v>26165.26649000001</v>
      </c>
      <c r="S15" s="2142"/>
      <c r="T15" s="2143"/>
      <c r="U15" s="748">
        <f>'PR_Total PR Cash Outflow_3A'!H14</f>
        <v>1594045</v>
      </c>
      <c r="V15" s="748">
        <f>'PR_Total PR Cash Outflow_3A'!I14</f>
        <v>1572344.40007</v>
      </c>
      <c r="W15" s="749">
        <f>IF(U15="",IF(V15="",0,U15-V15),U15-V15)</f>
        <v>21700.599930000026</v>
      </c>
      <c r="X15" s="1112"/>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38"/>
      <c r="DE15" s="1038"/>
      <c r="DF15" s="1038"/>
      <c r="DG15" s="1038"/>
      <c r="DH15" s="1038"/>
      <c r="DI15" s="1038"/>
      <c r="DJ15" s="1038"/>
      <c r="DK15" s="1038"/>
      <c r="DL15" s="1038"/>
      <c r="DM15" s="1038"/>
      <c r="DN15" s="1038"/>
      <c r="DO15" s="1038"/>
      <c r="DP15" s="1038"/>
      <c r="DQ15" s="1038"/>
      <c r="DR15" s="1038"/>
      <c r="DS15" s="1038"/>
      <c r="DT15" s="1038"/>
      <c r="DU15" s="1038"/>
      <c r="DV15" s="1038"/>
      <c r="DW15" s="1038"/>
      <c r="DX15" s="1038"/>
      <c r="DY15" s="1038"/>
      <c r="DZ15" s="1038"/>
      <c r="EA15" s="1038"/>
      <c r="EB15" s="1038"/>
      <c r="EC15" s="1038"/>
      <c r="ED15" s="1038"/>
      <c r="EE15" s="1038"/>
      <c r="EF15" s="1038"/>
      <c r="EG15" s="1038"/>
      <c r="EH15" s="1038"/>
      <c r="EI15" s="1038"/>
      <c r="EJ15" s="1038"/>
      <c r="EK15" s="1038"/>
      <c r="EL15" s="1038"/>
      <c r="EM15" s="1038"/>
      <c r="EN15" s="1038"/>
      <c r="EO15" s="1038"/>
      <c r="EP15" s="1038"/>
      <c r="EQ15" s="1038"/>
      <c r="ER15" s="1038"/>
      <c r="ES15" s="1038"/>
      <c r="ET15" s="1038"/>
      <c r="EU15" s="1038"/>
      <c r="EV15" s="1038"/>
      <c r="EW15" s="1038"/>
      <c r="EX15" s="1038"/>
      <c r="EY15" s="1038"/>
      <c r="EZ15" s="1038"/>
      <c r="FA15" s="1038"/>
      <c r="FB15" s="1038"/>
      <c r="FC15" s="1038"/>
      <c r="FD15" s="1038"/>
      <c r="FE15" s="1038"/>
      <c r="FF15" s="1038"/>
      <c r="FG15" s="1038"/>
      <c r="FH15" s="1038"/>
      <c r="FI15" s="1038"/>
      <c r="FJ15" s="1038"/>
      <c r="FK15" s="1038"/>
      <c r="FL15" s="1038"/>
      <c r="FM15" s="1038"/>
      <c r="FN15" s="1038"/>
      <c r="FO15" s="1038"/>
      <c r="FP15" s="1038"/>
      <c r="FQ15" s="1038"/>
      <c r="FR15" s="1038"/>
      <c r="FS15" s="1038"/>
      <c r="FT15" s="1038"/>
      <c r="FU15" s="1038"/>
      <c r="FV15" s="1038"/>
      <c r="FW15" s="1038"/>
      <c r="FX15" s="1038"/>
      <c r="FY15" s="1038"/>
      <c r="FZ15" s="1038"/>
      <c r="GA15" s="1038"/>
      <c r="GB15" s="1038"/>
      <c r="GC15" s="1038"/>
      <c r="GD15" s="1038"/>
      <c r="GE15" s="1038"/>
      <c r="GF15" s="1038"/>
      <c r="GG15" s="1038"/>
      <c r="GH15" s="1038"/>
      <c r="GI15" s="1038"/>
      <c r="GJ15" s="1038"/>
      <c r="GK15" s="1038"/>
      <c r="GL15" s="1038"/>
      <c r="GM15" s="1038"/>
      <c r="GN15" s="1038"/>
      <c r="GO15" s="1038"/>
      <c r="GP15" s="1038"/>
      <c r="GQ15" s="1038"/>
      <c r="GR15" s="1038"/>
      <c r="GS15" s="1038"/>
      <c r="GT15" s="1038"/>
      <c r="GU15" s="1038"/>
      <c r="GV15" s="1038"/>
      <c r="GW15" s="1038"/>
      <c r="GX15" s="1038"/>
      <c r="GY15" s="1038"/>
      <c r="GZ15" s="1038"/>
      <c r="HA15" s="1038"/>
      <c r="HB15" s="1038"/>
      <c r="HC15" s="1038"/>
      <c r="HD15" s="1038"/>
      <c r="HE15" s="1038"/>
      <c r="HF15" s="1038"/>
      <c r="HG15" s="1038"/>
      <c r="HH15" s="1038"/>
      <c r="HI15" s="1038"/>
      <c r="HJ15" s="1038"/>
      <c r="HK15" s="1038"/>
      <c r="HL15" s="1038"/>
      <c r="HM15" s="1038"/>
      <c r="HN15" s="1038"/>
      <c r="HO15" s="1038"/>
      <c r="HP15" s="1038"/>
      <c r="HQ15" s="1038"/>
      <c r="HR15" s="1038"/>
      <c r="HS15" s="1038"/>
      <c r="HT15" s="1038"/>
      <c r="HU15" s="1038"/>
      <c r="HV15" s="1038"/>
      <c r="HW15" s="1038"/>
      <c r="HX15" s="1038"/>
      <c r="HY15" s="1038"/>
      <c r="HZ15" s="1038"/>
      <c r="IA15" s="1038"/>
      <c r="IB15" s="1038"/>
      <c r="IC15" s="1038"/>
      <c r="ID15" s="1038"/>
      <c r="IE15" s="1038"/>
    </row>
    <row r="16" spans="1:239" s="17" customFormat="1" ht="22.5" customHeight="1" thickBot="1">
      <c r="A16" s="475"/>
      <c r="B16" s="476"/>
      <c r="C16" s="361"/>
      <c r="D16" s="361"/>
      <c r="E16" s="361"/>
      <c r="F16" s="82"/>
      <c r="G16" s="82"/>
      <c r="H16" s="361"/>
      <c r="I16" s="361"/>
      <c r="J16" s="361"/>
      <c r="K16" s="82"/>
      <c r="L16" s="361"/>
      <c r="M16" s="1038"/>
      <c r="N16" s="1113"/>
      <c r="O16" s="476"/>
      <c r="P16" s="361"/>
      <c r="Q16" s="361"/>
      <c r="R16" s="361"/>
      <c r="S16" s="82"/>
      <c r="T16" s="82"/>
      <c r="U16" s="361"/>
      <c r="V16" s="361"/>
      <c r="W16" s="361"/>
      <c r="X16" s="1114"/>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38"/>
      <c r="DE16" s="1038"/>
      <c r="DF16" s="1038"/>
      <c r="DG16" s="1038"/>
      <c r="DH16" s="1038"/>
      <c r="DI16" s="1038"/>
      <c r="DJ16" s="1038"/>
      <c r="DK16" s="1038"/>
      <c r="DL16" s="1038"/>
      <c r="DM16" s="1038"/>
      <c r="DN16" s="1038"/>
      <c r="DO16" s="1038"/>
      <c r="DP16" s="1038"/>
      <c r="DQ16" s="1038"/>
      <c r="DR16" s="1038"/>
      <c r="DS16" s="1038"/>
      <c r="DT16" s="1038"/>
      <c r="DU16" s="1038"/>
      <c r="DV16" s="1038"/>
      <c r="DW16" s="1038"/>
      <c r="DX16" s="1038"/>
      <c r="DY16" s="1038"/>
      <c r="DZ16" s="1038"/>
      <c r="EA16" s="1038"/>
      <c r="EB16" s="1038"/>
      <c r="EC16" s="1038"/>
      <c r="ED16" s="1038"/>
      <c r="EE16" s="1038"/>
      <c r="EF16" s="1038"/>
      <c r="EG16" s="1038"/>
      <c r="EH16" s="1038"/>
      <c r="EI16" s="1038"/>
      <c r="EJ16" s="1038"/>
      <c r="EK16" s="1038"/>
      <c r="EL16" s="1038"/>
      <c r="EM16" s="1038"/>
      <c r="EN16" s="1038"/>
      <c r="EO16" s="1038"/>
      <c r="EP16" s="1038"/>
      <c r="EQ16" s="1038"/>
      <c r="ER16" s="1038"/>
      <c r="ES16" s="1038"/>
      <c r="ET16" s="1038"/>
      <c r="EU16" s="1038"/>
      <c r="EV16" s="1038"/>
      <c r="EW16" s="1038"/>
      <c r="EX16" s="1038"/>
      <c r="EY16" s="1038"/>
      <c r="EZ16" s="1038"/>
      <c r="FA16" s="1038"/>
      <c r="FB16" s="1038"/>
      <c r="FC16" s="1038"/>
      <c r="FD16" s="1038"/>
      <c r="FE16" s="1038"/>
      <c r="FF16" s="1038"/>
      <c r="FG16" s="1038"/>
      <c r="FH16" s="1038"/>
      <c r="FI16" s="1038"/>
      <c r="FJ16" s="1038"/>
      <c r="FK16" s="1038"/>
      <c r="FL16" s="1038"/>
      <c r="FM16" s="1038"/>
      <c r="FN16" s="1038"/>
      <c r="FO16" s="1038"/>
      <c r="FP16" s="1038"/>
      <c r="FQ16" s="1038"/>
      <c r="FR16" s="1038"/>
      <c r="FS16" s="1038"/>
      <c r="FT16" s="1038"/>
      <c r="FU16" s="1038"/>
      <c r="FV16" s="1038"/>
      <c r="FW16" s="1038"/>
      <c r="FX16" s="1038"/>
      <c r="FY16" s="1038"/>
      <c r="FZ16" s="1038"/>
      <c r="GA16" s="1038"/>
      <c r="GB16" s="1038"/>
      <c r="GC16" s="1038"/>
      <c r="GD16" s="1038"/>
      <c r="GE16" s="1038"/>
      <c r="GF16" s="1038"/>
      <c r="GG16" s="1038"/>
      <c r="GH16" s="1038"/>
      <c r="GI16" s="1038"/>
      <c r="GJ16" s="1038"/>
      <c r="GK16" s="1038"/>
      <c r="GL16" s="1038"/>
      <c r="GM16" s="1038"/>
      <c r="GN16" s="1038"/>
      <c r="GO16" s="1038"/>
      <c r="GP16" s="1038"/>
      <c r="GQ16" s="1038"/>
      <c r="GR16" s="1038"/>
      <c r="GS16" s="1038"/>
      <c r="GT16" s="1038"/>
      <c r="GU16" s="1038"/>
      <c r="GV16" s="1038"/>
      <c r="GW16" s="1038"/>
      <c r="GX16" s="1038"/>
      <c r="GY16" s="1038"/>
      <c r="GZ16" s="1038"/>
      <c r="HA16" s="1038"/>
      <c r="HB16" s="1038"/>
      <c r="HC16" s="1038"/>
      <c r="HD16" s="1038"/>
      <c r="HE16" s="1038"/>
      <c r="HF16" s="1038"/>
      <c r="HG16" s="1038"/>
      <c r="HH16" s="1038"/>
      <c r="HI16" s="1038"/>
      <c r="HJ16" s="1038"/>
      <c r="HK16" s="1038"/>
      <c r="HL16" s="1038"/>
      <c r="HM16" s="1038"/>
      <c r="HN16" s="1038"/>
      <c r="HO16" s="1038"/>
      <c r="HP16" s="1038"/>
      <c r="HQ16" s="1038"/>
      <c r="HR16" s="1038"/>
      <c r="HS16" s="1038"/>
      <c r="HT16" s="1038"/>
      <c r="HU16" s="1038"/>
      <c r="HV16" s="1038"/>
      <c r="HW16" s="1038"/>
      <c r="HX16" s="1038"/>
      <c r="HY16" s="1038"/>
      <c r="HZ16" s="1038"/>
      <c r="IA16" s="1038"/>
      <c r="IB16" s="1038"/>
      <c r="IC16" s="1038"/>
      <c r="ID16" s="1038"/>
      <c r="IE16" s="1038"/>
    </row>
    <row r="17" spans="1:239" s="17" customFormat="1" ht="100.5" customHeight="1" thickBot="1">
      <c r="A17" s="2159"/>
      <c r="B17" s="2160"/>
      <c r="C17" s="862" t="s">
        <v>408</v>
      </c>
      <c r="D17" s="862" t="s">
        <v>409</v>
      </c>
      <c r="E17" s="864" t="s">
        <v>249</v>
      </c>
      <c r="F17" s="2144" t="s">
        <v>227</v>
      </c>
      <c r="G17" s="2145"/>
      <c r="H17" s="862" t="s">
        <v>416</v>
      </c>
      <c r="I17" s="862" t="s">
        <v>410</v>
      </c>
      <c r="J17" s="862" t="s">
        <v>249</v>
      </c>
      <c r="K17" s="1025" t="s">
        <v>227</v>
      </c>
      <c r="L17" s="1049"/>
      <c r="M17" s="1038"/>
      <c r="N17" s="2159"/>
      <c r="O17" s="2160"/>
      <c r="P17" s="862" t="s">
        <v>408</v>
      </c>
      <c r="Q17" s="862" t="s">
        <v>409</v>
      </c>
      <c r="R17" s="864" t="s">
        <v>249</v>
      </c>
      <c r="S17" s="2144" t="s">
        <v>227</v>
      </c>
      <c r="T17" s="2145"/>
      <c r="U17" s="862" t="s">
        <v>416</v>
      </c>
      <c r="V17" s="862" t="s">
        <v>410</v>
      </c>
      <c r="W17" s="862" t="s">
        <v>249</v>
      </c>
      <c r="X17" s="1106" t="s">
        <v>227</v>
      </c>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38"/>
      <c r="DE17" s="1038"/>
      <c r="DF17" s="1038"/>
      <c r="DG17" s="1038"/>
      <c r="DH17" s="1038"/>
      <c r="DI17" s="1038"/>
      <c r="DJ17" s="1038"/>
      <c r="DK17" s="1038"/>
      <c r="DL17" s="1038"/>
      <c r="DM17" s="1038"/>
      <c r="DN17" s="1038"/>
      <c r="DO17" s="1038"/>
      <c r="DP17" s="1038"/>
      <c r="DQ17" s="1038"/>
      <c r="DR17" s="1038"/>
      <c r="DS17" s="1038"/>
      <c r="DT17" s="1038"/>
      <c r="DU17" s="1038"/>
      <c r="DV17" s="1038"/>
      <c r="DW17" s="1038"/>
      <c r="DX17" s="1038"/>
      <c r="DY17" s="1038"/>
      <c r="DZ17" s="1038"/>
      <c r="EA17" s="1038"/>
      <c r="EB17" s="1038"/>
      <c r="EC17" s="1038"/>
      <c r="ED17" s="1038"/>
      <c r="EE17" s="1038"/>
      <c r="EF17" s="1038"/>
      <c r="EG17" s="1038"/>
      <c r="EH17" s="1038"/>
      <c r="EI17" s="1038"/>
      <c r="EJ17" s="1038"/>
      <c r="EK17" s="1038"/>
      <c r="EL17" s="1038"/>
      <c r="EM17" s="1038"/>
      <c r="EN17" s="1038"/>
      <c r="EO17" s="1038"/>
      <c r="EP17" s="1038"/>
      <c r="EQ17" s="1038"/>
      <c r="ER17" s="1038"/>
      <c r="ES17" s="1038"/>
      <c r="ET17" s="1038"/>
      <c r="EU17" s="1038"/>
      <c r="EV17" s="1038"/>
      <c r="EW17" s="1038"/>
      <c r="EX17" s="1038"/>
      <c r="EY17" s="1038"/>
      <c r="EZ17" s="1038"/>
      <c r="FA17" s="1038"/>
      <c r="FB17" s="1038"/>
      <c r="FC17" s="1038"/>
      <c r="FD17" s="1038"/>
      <c r="FE17" s="1038"/>
      <c r="FF17" s="1038"/>
      <c r="FG17" s="1038"/>
      <c r="FH17" s="1038"/>
      <c r="FI17" s="1038"/>
      <c r="FJ17" s="1038"/>
      <c r="FK17" s="1038"/>
      <c r="FL17" s="1038"/>
      <c r="FM17" s="1038"/>
      <c r="FN17" s="1038"/>
      <c r="FO17" s="1038"/>
      <c r="FP17" s="1038"/>
      <c r="FQ17" s="1038"/>
      <c r="FR17" s="1038"/>
      <c r="FS17" s="1038"/>
      <c r="FT17" s="1038"/>
      <c r="FU17" s="1038"/>
      <c r="FV17" s="1038"/>
      <c r="FW17" s="1038"/>
      <c r="FX17" s="1038"/>
      <c r="FY17" s="1038"/>
      <c r="FZ17" s="1038"/>
      <c r="GA17" s="1038"/>
      <c r="GB17" s="1038"/>
      <c r="GC17" s="1038"/>
      <c r="GD17" s="1038"/>
      <c r="GE17" s="1038"/>
      <c r="GF17" s="1038"/>
      <c r="GG17" s="1038"/>
      <c r="GH17" s="1038"/>
      <c r="GI17" s="1038"/>
      <c r="GJ17" s="1038"/>
      <c r="GK17" s="1038"/>
      <c r="GL17" s="1038"/>
      <c r="GM17" s="1038"/>
      <c r="GN17" s="1038"/>
      <c r="GO17" s="1038"/>
      <c r="GP17" s="1038"/>
      <c r="GQ17" s="1038"/>
      <c r="GR17" s="1038"/>
      <c r="GS17" s="1038"/>
      <c r="GT17" s="1038"/>
      <c r="GU17" s="1038"/>
      <c r="GV17" s="1038"/>
      <c r="GW17" s="1038"/>
      <c r="GX17" s="1038"/>
      <c r="GY17" s="1038"/>
      <c r="GZ17" s="1038"/>
      <c r="HA17" s="1038"/>
      <c r="HB17" s="1038"/>
      <c r="HC17" s="1038"/>
      <c r="HD17" s="1038"/>
      <c r="HE17" s="1038"/>
      <c r="HF17" s="1038"/>
      <c r="HG17" s="1038"/>
      <c r="HH17" s="1038"/>
      <c r="HI17" s="1038"/>
      <c r="HJ17" s="1038"/>
      <c r="HK17" s="1038"/>
      <c r="HL17" s="1038"/>
      <c r="HM17" s="1038"/>
      <c r="HN17" s="1038"/>
      <c r="HO17" s="1038"/>
      <c r="HP17" s="1038"/>
      <c r="HQ17" s="1038"/>
      <c r="HR17" s="1038"/>
      <c r="HS17" s="1038"/>
      <c r="HT17" s="1038"/>
      <c r="HU17" s="1038"/>
      <c r="HV17" s="1038"/>
      <c r="HW17" s="1038"/>
      <c r="HX17" s="1038"/>
      <c r="HY17" s="1038"/>
      <c r="HZ17" s="1038"/>
      <c r="IA17" s="1038"/>
      <c r="IB17" s="1038"/>
      <c r="IC17" s="1038"/>
      <c r="ID17" s="1038"/>
      <c r="IE17" s="1038"/>
    </row>
    <row r="18" spans="1:239" s="17" customFormat="1" ht="37.5" customHeight="1">
      <c r="A18" s="2167" t="s">
        <v>414</v>
      </c>
      <c r="B18" s="2168"/>
      <c r="C18" s="863">
        <f>C19+C20</f>
        <v>46350</v>
      </c>
      <c r="D18" s="863">
        <f>D19+D20</f>
        <v>12470.90497</v>
      </c>
      <c r="E18" s="863">
        <f>IF(C18="",IF(D18="","",C18-D18),C18-D18)</f>
        <v>33879.09503</v>
      </c>
      <c r="F18" s="2173"/>
      <c r="G18" s="2173"/>
      <c r="H18" s="863">
        <f>H19+H20</f>
        <v>281347</v>
      </c>
      <c r="I18" s="863">
        <f>I19+I20</f>
        <v>241487.12993999998</v>
      </c>
      <c r="J18" s="863">
        <f>IF(H18="",IF(I18="","",H18-I18),H18-I18)</f>
        <v>39859.870060000016</v>
      </c>
      <c r="K18" s="1115"/>
      <c r="L18" s="1049"/>
      <c r="M18" s="1038"/>
      <c r="N18" s="2167" t="s">
        <v>414</v>
      </c>
      <c r="O18" s="2179"/>
      <c r="P18" s="1118">
        <f>P19+P20</f>
        <v>46350</v>
      </c>
      <c r="Q18" s="863">
        <f>Q19+Q20</f>
        <v>12470.90497</v>
      </c>
      <c r="R18" s="863">
        <f>IF(P18="",IF(Q18="","",P18-Q18),P18-Q18)</f>
        <v>33879.09503</v>
      </c>
      <c r="S18" s="2173"/>
      <c r="T18" s="2173"/>
      <c r="U18" s="863">
        <f>U19+U20</f>
        <v>281347</v>
      </c>
      <c r="V18" s="863">
        <f>V19+V20</f>
        <v>241487.12993999998</v>
      </c>
      <c r="W18" s="863">
        <f>IF(U18="",IF(V18="","",U18-V18),U18-V18)</f>
        <v>39859.870060000016</v>
      </c>
      <c r="X18" s="1115"/>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38"/>
      <c r="DE18" s="1038"/>
      <c r="DF18" s="1038"/>
      <c r="DG18" s="1038"/>
      <c r="DH18" s="1038"/>
      <c r="DI18" s="1038"/>
      <c r="DJ18" s="1038"/>
      <c r="DK18" s="1038"/>
      <c r="DL18" s="1038"/>
      <c r="DM18" s="1038"/>
      <c r="DN18" s="1038"/>
      <c r="DO18" s="1038"/>
      <c r="DP18" s="1038"/>
      <c r="DQ18" s="1038"/>
      <c r="DR18" s="1038"/>
      <c r="DS18" s="1038"/>
      <c r="DT18" s="1038"/>
      <c r="DU18" s="1038"/>
      <c r="DV18" s="1038"/>
      <c r="DW18" s="1038"/>
      <c r="DX18" s="1038"/>
      <c r="DY18" s="1038"/>
      <c r="DZ18" s="1038"/>
      <c r="EA18" s="1038"/>
      <c r="EB18" s="1038"/>
      <c r="EC18" s="1038"/>
      <c r="ED18" s="1038"/>
      <c r="EE18" s="1038"/>
      <c r="EF18" s="1038"/>
      <c r="EG18" s="1038"/>
      <c r="EH18" s="1038"/>
      <c r="EI18" s="1038"/>
      <c r="EJ18" s="1038"/>
      <c r="EK18" s="1038"/>
      <c r="EL18" s="1038"/>
      <c r="EM18" s="1038"/>
      <c r="EN18" s="1038"/>
      <c r="EO18" s="1038"/>
      <c r="EP18" s="1038"/>
      <c r="EQ18" s="1038"/>
      <c r="ER18" s="1038"/>
      <c r="ES18" s="1038"/>
      <c r="ET18" s="1038"/>
      <c r="EU18" s="1038"/>
      <c r="EV18" s="1038"/>
      <c r="EW18" s="1038"/>
      <c r="EX18" s="1038"/>
      <c r="EY18" s="1038"/>
      <c r="EZ18" s="1038"/>
      <c r="FA18" s="1038"/>
      <c r="FB18" s="1038"/>
      <c r="FC18" s="1038"/>
      <c r="FD18" s="1038"/>
      <c r="FE18" s="1038"/>
      <c r="FF18" s="1038"/>
      <c r="FG18" s="1038"/>
      <c r="FH18" s="1038"/>
      <c r="FI18" s="1038"/>
      <c r="FJ18" s="1038"/>
      <c r="FK18" s="1038"/>
      <c r="FL18" s="1038"/>
      <c r="FM18" s="1038"/>
      <c r="FN18" s="1038"/>
      <c r="FO18" s="1038"/>
      <c r="FP18" s="1038"/>
      <c r="FQ18" s="1038"/>
      <c r="FR18" s="1038"/>
      <c r="FS18" s="1038"/>
      <c r="FT18" s="1038"/>
      <c r="FU18" s="1038"/>
      <c r="FV18" s="1038"/>
      <c r="FW18" s="1038"/>
      <c r="FX18" s="1038"/>
      <c r="FY18" s="1038"/>
      <c r="FZ18" s="1038"/>
      <c r="GA18" s="1038"/>
      <c r="GB18" s="1038"/>
      <c r="GC18" s="1038"/>
      <c r="GD18" s="1038"/>
      <c r="GE18" s="1038"/>
      <c r="GF18" s="1038"/>
      <c r="GG18" s="1038"/>
      <c r="GH18" s="1038"/>
      <c r="GI18" s="1038"/>
      <c r="GJ18" s="1038"/>
      <c r="GK18" s="1038"/>
      <c r="GL18" s="1038"/>
      <c r="GM18" s="1038"/>
      <c r="GN18" s="1038"/>
      <c r="GO18" s="1038"/>
      <c r="GP18" s="1038"/>
      <c r="GQ18" s="1038"/>
      <c r="GR18" s="1038"/>
      <c r="GS18" s="1038"/>
      <c r="GT18" s="1038"/>
      <c r="GU18" s="1038"/>
      <c r="GV18" s="1038"/>
      <c r="GW18" s="1038"/>
      <c r="GX18" s="1038"/>
      <c r="GY18" s="1038"/>
      <c r="GZ18" s="1038"/>
      <c r="HA18" s="1038"/>
      <c r="HB18" s="1038"/>
      <c r="HC18" s="1038"/>
      <c r="HD18" s="1038"/>
      <c r="HE18" s="1038"/>
      <c r="HF18" s="1038"/>
      <c r="HG18" s="1038"/>
      <c r="HH18" s="1038"/>
      <c r="HI18" s="1038"/>
      <c r="HJ18" s="1038"/>
      <c r="HK18" s="1038"/>
      <c r="HL18" s="1038"/>
      <c r="HM18" s="1038"/>
      <c r="HN18" s="1038"/>
      <c r="HO18" s="1038"/>
      <c r="HP18" s="1038"/>
      <c r="HQ18" s="1038"/>
      <c r="HR18" s="1038"/>
      <c r="HS18" s="1038"/>
      <c r="HT18" s="1038"/>
      <c r="HU18" s="1038"/>
      <c r="HV18" s="1038"/>
      <c r="HW18" s="1038"/>
      <c r="HX18" s="1038"/>
      <c r="HY18" s="1038"/>
      <c r="HZ18" s="1038"/>
      <c r="IA18" s="1038"/>
      <c r="IB18" s="1038"/>
      <c r="IC18" s="1038"/>
      <c r="ID18" s="1038"/>
      <c r="IE18" s="1038"/>
    </row>
    <row r="19" spans="1:239" s="17" customFormat="1" ht="42" customHeight="1">
      <c r="A19" s="2171" t="s">
        <v>40</v>
      </c>
      <c r="B19" s="2172"/>
      <c r="C19" s="883">
        <f>P19</f>
        <v>0</v>
      </c>
      <c r="D19" s="883">
        <f>Q19</f>
        <v>0</v>
      </c>
      <c r="E19" s="479">
        <f>IF(C19="",IF(D19="",0,C19-D19),C19-D19)</f>
        <v>0</v>
      </c>
      <c r="F19" s="2011"/>
      <c r="G19" s="2174"/>
      <c r="H19" s="883">
        <f>U19</f>
        <v>0</v>
      </c>
      <c r="I19" s="883">
        <f>V19</f>
        <v>0</v>
      </c>
      <c r="J19" s="479">
        <f>IF(H19="",IF(I19="",0,H19-I19),H19-I19)</f>
        <v>0</v>
      </c>
      <c r="K19" s="1116"/>
      <c r="L19" s="1049"/>
      <c r="M19" s="1038"/>
      <c r="N19" s="1699" t="s">
        <v>40</v>
      </c>
      <c r="O19" s="2177"/>
      <c r="P19" s="1119">
        <f>'PR_Total PR Cash Outflow_3A'!C18</f>
        <v>0</v>
      </c>
      <c r="Q19" s="1117">
        <f>'PR_Total PR Cash Outflow_3A'!D18</f>
        <v>0</v>
      </c>
      <c r="R19" s="479">
        <f>IF(P19="",IF(Q19="",0,P19-Q19),P19-Q19)</f>
        <v>0</v>
      </c>
      <c r="S19" s="2011"/>
      <c r="T19" s="2174"/>
      <c r="U19" s="1117">
        <f>'PR_Total PR Cash Outflow_3A'!H18</f>
        <v>0</v>
      </c>
      <c r="V19" s="1117">
        <f>'PR_Total PR Cash Outflow_3A'!I18</f>
        <v>0</v>
      </c>
      <c r="W19" s="479">
        <f>IF(U19="",IF(V19="",0,U19-V19),U19-V19)</f>
        <v>0</v>
      </c>
      <c r="X19" s="1116"/>
      <c r="Y19" s="1038"/>
      <c r="Z19" s="1038"/>
      <c r="AA19" s="1038"/>
      <c r="AB19" s="1038"/>
      <c r="AC19" s="1038"/>
      <c r="AD19" s="1038"/>
      <c r="AE19" s="1038"/>
      <c r="AF19" s="1038"/>
      <c r="AG19" s="1038"/>
      <c r="AH19" s="1038"/>
      <c r="AI19" s="1038"/>
      <c r="AJ19" s="1038"/>
      <c r="AK19" s="1038"/>
      <c r="AL19" s="1038"/>
      <c r="AM19" s="1038"/>
      <c r="AN19" s="1038"/>
      <c r="AO19" s="1038"/>
      <c r="AP19" s="1038"/>
      <c r="AQ19" s="1038"/>
      <c r="AR19" s="1038"/>
      <c r="AS19" s="1038"/>
      <c r="AT19" s="1038"/>
      <c r="AU19" s="1038"/>
      <c r="AV19" s="1038"/>
      <c r="AW19" s="1038"/>
      <c r="AX19" s="1038"/>
      <c r="AY19" s="1038"/>
      <c r="AZ19" s="1038"/>
      <c r="BA19" s="1038"/>
      <c r="BB19" s="1038"/>
      <c r="BC19" s="1038"/>
      <c r="BD19" s="1038"/>
      <c r="BE19" s="1038"/>
      <c r="BF19" s="1038"/>
      <c r="BG19" s="1038"/>
      <c r="BH19" s="1038"/>
      <c r="BI19" s="1038"/>
      <c r="BJ19" s="1038"/>
      <c r="BK19" s="1038"/>
      <c r="BL19" s="1038"/>
      <c r="BM19" s="1038"/>
      <c r="BN19" s="1038"/>
      <c r="BO19" s="1038"/>
      <c r="BP19" s="1038"/>
      <c r="BQ19" s="1038"/>
      <c r="BR19" s="1038"/>
      <c r="BS19" s="1038"/>
      <c r="BT19" s="1038"/>
      <c r="BU19" s="1038"/>
      <c r="BV19" s="1038"/>
      <c r="BW19" s="1038"/>
      <c r="BX19" s="1038"/>
      <c r="BY19" s="1038"/>
      <c r="BZ19" s="1038"/>
      <c r="CA19" s="1038"/>
      <c r="CB19" s="1038"/>
      <c r="CC19" s="1038"/>
      <c r="CD19" s="1038"/>
      <c r="CE19" s="1038"/>
      <c r="CF19" s="1038"/>
      <c r="CG19" s="1038"/>
      <c r="CH19" s="1038"/>
      <c r="CI19" s="1038"/>
      <c r="CJ19" s="1038"/>
      <c r="CK19" s="1038"/>
      <c r="CL19" s="1038"/>
      <c r="CM19" s="1038"/>
      <c r="CN19" s="1038"/>
      <c r="CO19" s="1038"/>
      <c r="CP19" s="1038"/>
      <c r="CQ19" s="1038"/>
      <c r="CR19" s="1038"/>
      <c r="CS19" s="1038"/>
      <c r="CT19" s="1038"/>
      <c r="CU19" s="1038"/>
      <c r="CV19" s="1038"/>
      <c r="CW19" s="1038"/>
      <c r="CX19" s="1038"/>
      <c r="CY19" s="1038"/>
      <c r="CZ19" s="1038"/>
      <c r="DA19" s="1038"/>
      <c r="DB19" s="1038"/>
      <c r="DC19" s="1038"/>
      <c r="DD19" s="1038"/>
      <c r="DE19" s="1038"/>
      <c r="DF19" s="1038"/>
      <c r="DG19" s="1038"/>
      <c r="DH19" s="1038"/>
      <c r="DI19" s="1038"/>
      <c r="DJ19" s="1038"/>
      <c r="DK19" s="1038"/>
      <c r="DL19" s="1038"/>
      <c r="DM19" s="1038"/>
      <c r="DN19" s="1038"/>
      <c r="DO19" s="1038"/>
      <c r="DP19" s="1038"/>
      <c r="DQ19" s="1038"/>
      <c r="DR19" s="1038"/>
      <c r="DS19" s="1038"/>
      <c r="DT19" s="1038"/>
      <c r="DU19" s="1038"/>
      <c r="DV19" s="1038"/>
      <c r="DW19" s="1038"/>
      <c r="DX19" s="1038"/>
      <c r="DY19" s="1038"/>
      <c r="DZ19" s="1038"/>
      <c r="EA19" s="1038"/>
      <c r="EB19" s="1038"/>
      <c r="EC19" s="1038"/>
      <c r="ED19" s="1038"/>
      <c r="EE19" s="1038"/>
      <c r="EF19" s="1038"/>
      <c r="EG19" s="1038"/>
      <c r="EH19" s="1038"/>
      <c r="EI19" s="1038"/>
      <c r="EJ19" s="1038"/>
      <c r="EK19" s="1038"/>
      <c r="EL19" s="1038"/>
      <c r="EM19" s="1038"/>
      <c r="EN19" s="1038"/>
      <c r="EO19" s="1038"/>
      <c r="EP19" s="1038"/>
      <c r="EQ19" s="1038"/>
      <c r="ER19" s="1038"/>
      <c r="ES19" s="1038"/>
      <c r="ET19" s="1038"/>
      <c r="EU19" s="1038"/>
      <c r="EV19" s="1038"/>
      <c r="EW19" s="1038"/>
      <c r="EX19" s="1038"/>
      <c r="EY19" s="1038"/>
      <c r="EZ19" s="1038"/>
      <c r="FA19" s="1038"/>
      <c r="FB19" s="1038"/>
      <c r="FC19" s="1038"/>
      <c r="FD19" s="1038"/>
      <c r="FE19" s="1038"/>
      <c r="FF19" s="1038"/>
      <c r="FG19" s="1038"/>
      <c r="FH19" s="1038"/>
      <c r="FI19" s="1038"/>
      <c r="FJ19" s="1038"/>
      <c r="FK19" s="1038"/>
      <c r="FL19" s="1038"/>
      <c r="FM19" s="1038"/>
      <c r="FN19" s="1038"/>
      <c r="FO19" s="1038"/>
      <c r="FP19" s="1038"/>
      <c r="FQ19" s="1038"/>
      <c r="FR19" s="1038"/>
      <c r="FS19" s="1038"/>
      <c r="FT19" s="1038"/>
      <c r="FU19" s="1038"/>
      <c r="FV19" s="1038"/>
      <c r="FW19" s="1038"/>
      <c r="FX19" s="1038"/>
      <c r="FY19" s="1038"/>
      <c r="FZ19" s="1038"/>
      <c r="GA19" s="1038"/>
      <c r="GB19" s="1038"/>
      <c r="GC19" s="1038"/>
      <c r="GD19" s="1038"/>
      <c r="GE19" s="1038"/>
      <c r="GF19" s="1038"/>
      <c r="GG19" s="1038"/>
      <c r="GH19" s="1038"/>
      <c r="GI19" s="1038"/>
      <c r="GJ19" s="1038"/>
      <c r="GK19" s="1038"/>
      <c r="GL19" s="1038"/>
      <c r="GM19" s="1038"/>
      <c r="GN19" s="1038"/>
      <c r="GO19" s="1038"/>
      <c r="GP19" s="1038"/>
      <c r="GQ19" s="1038"/>
      <c r="GR19" s="1038"/>
      <c r="GS19" s="1038"/>
      <c r="GT19" s="1038"/>
      <c r="GU19" s="1038"/>
      <c r="GV19" s="1038"/>
      <c r="GW19" s="1038"/>
      <c r="GX19" s="1038"/>
      <c r="GY19" s="1038"/>
      <c r="GZ19" s="1038"/>
      <c r="HA19" s="1038"/>
      <c r="HB19" s="1038"/>
      <c r="HC19" s="1038"/>
      <c r="HD19" s="1038"/>
      <c r="HE19" s="1038"/>
      <c r="HF19" s="1038"/>
      <c r="HG19" s="1038"/>
      <c r="HH19" s="1038"/>
      <c r="HI19" s="1038"/>
      <c r="HJ19" s="1038"/>
      <c r="HK19" s="1038"/>
      <c r="HL19" s="1038"/>
      <c r="HM19" s="1038"/>
      <c r="HN19" s="1038"/>
      <c r="HO19" s="1038"/>
      <c r="HP19" s="1038"/>
      <c r="HQ19" s="1038"/>
      <c r="HR19" s="1038"/>
      <c r="HS19" s="1038"/>
      <c r="HT19" s="1038"/>
      <c r="HU19" s="1038"/>
      <c r="HV19" s="1038"/>
      <c r="HW19" s="1038"/>
      <c r="HX19" s="1038"/>
      <c r="HY19" s="1038"/>
      <c r="HZ19" s="1038"/>
      <c r="IA19" s="1038"/>
      <c r="IB19" s="1038"/>
      <c r="IC19" s="1038"/>
      <c r="ID19" s="1038"/>
      <c r="IE19" s="1038"/>
    </row>
    <row r="20" spans="1:239" s="17" customFormat="1" ht="57.75" customHeight="1" thickBot="1">
      <c r="A20" s="2169" t="s">
        <v>41</v>
      </c>
      <c r="B20" s="2170"/>
      <c r="C20" s="748">
        <f>P20</f>
        <v>46350</v>
      </c>
      <c r="D20" s="748">
        <f>Q20</f>
        <v>12470.90497</v>
      </c>
      <c r="E20" s="749">
        <f>IF(C20="",IF(D20="",0,C20-D20),C20-D20)</f>
        <v>33879.09503</v>
      </c>
      <c r="F20" s="2175"/>
      <c r="G20" s="2176"/>
      <c r="H20" s="748">
        <f>U20</f>
        <v>281347</v>
      </c>
      <c r="I20" s="748">
        <f>V20</f>
        <v>241487.12993999998</v>
      </c>
      <c r="J20" s="749">
        <f>IF(H20="",IF(I20="",0,H20-I20),H20-I20)</f>
        <v>39859.870060000016</v>
      </c>
      <c r="K20" s="1112"/>
      <c r="L20" s="1049"/>
      <c r="M20" s="1038"/>
      <c r="N20" s="2169" t="s">
        <v>41</v>
      </c>
      <c r="O20" s="2178"/>
      <c r="P20" s="1120">
        <f>'PR_Total PR Cash Outflow_3A'!C19</f>
        <v>46350</v>
      </c>
      <c r="Q20" s="748">
        <f>'PR_Total PR Cash Outflow_3A'!D19</f>
        <v>12470.90497</v>
      </c>
      <c r="R20" s="749">
        <f>IF(P20="",IF(Q20="",0,P20-Q20),P20-Q20)</f>
        <v>33879.09503</v>
      </c>
      <c r="S20" s="2175"/>
      <c r="T20" s="2176"/>
      <c r="U20" s="748">
        <f>'PR_Total PR Cash Outflow_3A'!H19</f>
        <v>281347</v>
      </c>
      <c r="V20" s="748">
        <f>'PR_Total PR Cash Outflow_3A'!I19</f>
        <v>241487.12993999998</v>
      </c>
      <c r="W20" s="749">
        <f>IF(U20="",IF(V20="",0,U20-V20),U20-V20)</f>
        <v>39859.870060000016</v>
      </c>
      <c r="X20" s="1112"/>
      <c r="Y20" s="1038"/>
      <c r="Z20" s="1038"/>
      <c r="AA20" s="1038"/>
      <c r="AB20" s="1038"/>
      <c r="AC20" s="1038"/>
      <c r="AD20" s="1038"/>
      <c r="AE20" s="1038"/>
      <c r="AF20" s="1038"/>
      <c r="AG20" s="1038"/>
      <c r="AH20" s="1038"/>
      <c r="AI20" s="1038"/>
      <c r="AJ20" s="1038"/>
      <c r="AK20" s="1038"/>
      <c r="AL20" s="1038"/>
      <c r="AM20" s="1038"/>
      <c r="AN20" s="1038"/>
      <c r="AO20" s="1038"/>
      <c r="AP20" s="1038"/>
      <c r="AQ20" s="1038"/>
      <c r="AR20" s="1038"/>
      <c r="AS20" s="1038"/>
      <c r="AT20" s="1038"/>
      <c r="AU20" s="1038"/>
      <c r="AV20" s="1038"/>
      <c r="AW20" s="1038"/>
      <c r="AX20" s="1038"/>
      <c r="AY20" s="1038"/>
      <c r="AZ20" s="1038"/>
      <c r="BA20" s="1038"/>
      <c r="BB20" s="1038"/>
      <c r="BC20" s="1038"/>
      <c r="BD20" s="1038"/>
      <c r="BE20" s="1038"/>
      <c r="BF20" s="1038"/>
      <c r="BG20" s="1038"/>
      <c r="BH20" s="1038"/>
      <c r="BI20" s="1038"/>
      <c r="BJ20" s="1038"/>
      <c r="BK20" s="1038"/>
      <c r="BL20" s="1038"/>
      <c r="BM20" s="1038"/>
      <c r="BN20" s="1038"/>
      <c r="BO20" s="1038"/>
      <c r="BP20" s="1038"/>
      <c r="BQ20" s="1038"/>
      <c r="BR20" s="1038"/>
      <c r="BS20" s="1038"/>
      <c r="BT20" s="1038"/>
      <c r="BU20" s="1038"/>
      <c r="BV20" s="1038"/>
      <c r="BW20" s="1038"/>
      <c r="BX20" s="1038"/>
      <c r="BY20" s="1038"/>
      <c r="BZ20" s="1038"/>
      <c r="CA20" s="1038"/>
      <c r="CB20" s="1038"/>
      <c r="CC20" s="1038"/>
      <c r="CD20" s="1038"/>
      <c r="CE20" s="1038"/>
      <c r="CF20" s="1038"/>
      <c r="CG20" s="1038"/>
      <c r="CH20" s="1038"/>
      <c r="CI20" s="1038"/>
      <c r="CJ20" s="1038"/>
      <c r="CK20" s="1038"/>
      <c r="CL20" s="1038"/>
      <c r="CM20" s="1038"/>
      <c r="CN20" s="1038"/>
      <c r="CO20" s="1038"/>
      <c r="CP20" s="1038"/>
      <c r="CQ20" s="1038"/>
      <c r="CR20" s="1038"/>
      <c r="CS20" s="1038"/>
      <c r="CT20" s="1038"/>
      <c r="CU20" s="1038"/>
      <c r="CV20" s="1038"/>
      <c r="CW20" s="1038"/>
      <c r="CX20" s="1038"/>
      <c r="CY20" s="1038"/>
      <c r="CZ20" s="1038"/>
      <c r="DA20" s="1038"/>
      <c r="DB20" s="1038"/>
      <c r="DC20" s="1038"/>
      <c r="DD20" s="1038"/>
      <c r="DE20" s="1038"/>
      <c r="DF20" s="1038"/>
      <c r="DG20" s="1038"/>
      <c r="DH20" s="1038"/>
      <c r="DI20" s="1038"/>
      <c r="DJ20" s="1038"/>
      <c r="DK20" s="1038"/>
      <c r="DL20" s="1038"/>
      <c r="DM20" s="1038"/>
      <c r="DN20" s="1038"/>
      <c r="DO20" s="1038"/>
      <c r="DP20" s="1038"/>
      <c r="DQ20" s="1038"/>
      <c r="DR20" s="1038"/>
      <c r="DS20" s="1038"/>
      <c r="DT20" s="1038"/>
      <c r="DU20" s="1038"/>
      <c r="DV20" s="1038"/>
      <c r="DW20" s="1038"/>
      <c r="DX20" s="1038"/>
      <c r="DY20" s="1038"/>
      <c r="DZ20" s="1038"/>
      <c r="EA20" s="1038"/>
      <c r="EB20" s="1038"/>
      <c r="EC20" s="1038"/>
      <c r="ED20" s="1038"/>
      <c r="EE20" s="1038"/>
      <c r="EF20" s="1038"/>
      <c r="EG20" s="1038"/>
      <c r="EH20" s="1038"/>
      <c r="EI20" s="1038"/>
      <c r="EJ20" s="1038"/>
      <c r="EK20" s="1038"/>
      <c r="EL20" s="1038"/>
      <c r="EM20" s="1038"/>
      <c r="EN20" s="1038"/>
      <c r="EO20" s="1038"/>
      <c r="EP20" s="1038"/>
      <c r="EQ20" s="1038"/>
      <c r="ER20" s="1038"/>
      <c r="ES20" s="1038"/>
      <c r="ET20" s="1038"/>
      <c r="EU20" s="1038"/>
      <c r="EV20" s="1038"/>
      <c r="EW20" s="1038"/>
      <c r="EX20" s="1038"/>
      <c r="EY20" s="1038"/>
      <c r="EZ20" s="1038"/>
      <c r="FA20" s="1038"/>
      <c r="FB20" s="1038"/>
      <c r="FC20" s="1038"/>
      <c r="FD20" s="1038"/>
      <c r="FE20" s="1038"/>
      <c r="FF20" s="1038"/>
      <c r="FG20" s="1038"/>
      <c r="FH20" s="1038"/>
      <c r="FI20" s="1038"/>
      <c r="FJ20" s="1038"/>
      <c r="FK20" s="1038"/>
      <c r="FL20" s="1038"/>
      <c r="FM20" s="1038"/>
      <c r="FN20" s="1038"/>
      <c r="FO20" s="1038"/>
      <c r="FP20" s="1038"/>
      <c r="FQ20" s="1038"/>
      <c r="FR20" s="1038"/>
      <c r="FS20" s="1038"/>
      <c r="FT20" s="1038"/>
      <c r="FU20" s="1038"/>
      <c r="FV20" s="1038"/>
      <c r="FW20" s="1038"/>
      <c r="FX20" s="1038"/>
      <c r="FY20" s="1038"/>
      <c r="FZ20" s="1038"/>
      <c r="GA20" s="1038"/>
      <c r="GB20" s="1038"/>
      <c r="GC20" s="1038"/>
      <c r="GD20" s="1038"/>
      <c r="GE20" s="1038"/>
      <c r="GF20" s="1038"/>
      <c r="GG20" s="1038"/>
      <c r="GH20" s="1038"/>
      <c r="GI20" s="1038"/>
      <c r="GJ20" s="1038"/>
      <c r="GK20" s="1038"/>
      <c r="GL20" s="1038"/>
      <c r="GM20" s="1038"/>
      <c r="GN20" s="1038"/>
      <c r="GO20" s="1038"/>
      <c r="GP20" s="1038"/>
      <c r="GQ20" s="1038"/>
      <c r="GR20" s="1038"/>
      <c r="GS20" s="1038"/>
      <c r="GT20" s="1038"/>
      <c r="GU20" s="1038"/>
      <c r="GV20" s="1038"/>
      <c r="GW20" s="1038"/>
      <c r="GX20" s="1038"/>
      <c r="GY20" s="1038"/>
      <c r="GZ20" s="1038"/>
      <c r="HA20" s="1038"/>
      <c r="HB20" s="1038"/>
      <c r="HC20" s="1038"/>
      <c r="HD20" s="1038"/>
      <c r="HE20" s="1038"/>
      <c r="HF20" s="1038"/>
      <c r="HG20" s="1038"/>
      <c r="HH20" s="1038"/>
      <c r="HI20" s="1038"/>
      <c r="HJ20" s="1038"/>
      <c r="HK20" s="1038"/>
      <c r="HL20" s="1038"/>
      <c r="HM20" s="1038"/>
      <c r="HN20" s="1038"/>
      <c r="HO20" s="1038"/>
      <c r="HP20" s="1038"/>
      <c r="HQ20" s="1038"/>
      <c r="HR20" s="1038"/>
      <c r="HS20" s="1038"/>
      <c r="HT20" s="1038"/>
      <c r="HU20" s="1038"/>
      <c r="HV20" s="1038"/>
      <c r="HW20" s="1038"/>
      <c r="HX20" s="1038"/>
      <c r="HY20" s="1038"/>
      <c r="HZ20" s="1038"/>
      <c r="IA20" s="1038"/>
      <c r="IB20" s="1038"/>
      <c r="IC20" s="1038"/>
      <c r="ID20" s="1038"/>
      <c r="IE20" s="1038"/>
    </row>
    <row r="21" spans="1:239" s="17" customFormat="1" ht="9.75" customHeight="1">
      <c r="A21" s="224"/>
      <c r="B21" s="225"/>
      <c r="C21" s="223"/>
      <c r="D21" s="222"/>
      <c r="E21" s="222"/>
      <c r="F21" s="222"/>
      <c r="G21" s="222"/>
      <c r="H21" s="222"/>
      <c r="I21" s="222"/>
      <c r="J21" s="222"/>
      <c r="K21" s="1044"/>
      <c r="L21" s="1049"/>
      <c r="M21" s="1053"/>
      <c r="N21" s="1053"/>
      <c r="O21" s="1053"/>
      <c r="P21" s="1053"/>
      <c r="Q21" s="1053"/>
      <c r="R21" s="1053"/>
      <c r="S21" s="1053"/>
      <c r="T21" s="1053"/>
      <c r="U21" s="1053"/>
      <c r="V21" s="1053"/>
      <c r="W21" s="1053"/>
      <c r="X21" s="1053"/>
      <c r="Y21" s="1053"/>
      <c r="Z21" s="1053"/>
      <c r="AA21" s="1053"/>
      <c r="AB21" s="1053"/>
      <c r="AC21" s="1053"/>
      <c r="AD21" s="1038"/>
      <c r="AE21" s="1038"/>
      <c r="AF21" s="1038"/>
      <c r="AG21" s="1038"/>
      <c r="AH21" s="1038"/>
      <c r="AI21" s="1038"/>
      <c r="AJ21" s="1038"/>
      <c r="AK21" s="1038"/>
      <c r="AL21" s="1038"/>
      <c r="AM21" s="1038"/>
      <c r="AN21" s="1038"/>
      <c r="AO21" s="1038"/>
      <c r="AP21" s="1038"/>
      <c r="AQ21" s="1038"/>
      <c r="AR21" s="1038"/>
      <c r="AS21" s="1038"/>
      <c r="AT21" s="1038"/>
      <c r="AU21" s="1038"/>
      <c r="AV21" s="1038"/>
      <c r="AW21" s="1038"/>
      <c r="AX21" s="1038"/>
      <c r="AY21" s="1038"/>
      <c r="AZ21" s="1038"/>
      <c r="BA21" s="1038"/>
      <c r="BB21" s="1038"/>
      <c r="BC21" s="1038"/>
      <c r="BD21" s="1038"/>
      <c r="BE21" s="1038"/>
      <c r="BF21" s="1038"/>
      <c r="BG21" s="1038"/>
      <c r="BH21" s="1038"/>
      <c r="BI21" s="1038"/>
      <c r="BJ21" s="1038"/>
      <c r="BK21" s="1038"/>
      <c r="BL21" s="1038"/>
      <c r="BM21" s="1038"/>
      <c r="BN21" s="1038"/>
      <c r="BO21" s="1038"/>
      <c r="BP21" s="1038"/>
      <c r="BQ21" s="1038"/>
      <c r="BR21" s="1038"/>
      <c r="BS21" s="1038"/>
      <c r="BT21" s="1038"/>
      <c r="BU21" s="1038"/>
      <c r="BV21" s="1038"/>
      <c r="BW21" s="1038"/>
      <c r="BX21" s="1038"/>
      <c r="BY21" s="1038"/>
      <c r="BZ21" s="1038"/>
      <c r="CA21" s="1038"/>
      <c r="CB21" s="1038"/>
      <c r="CC21" s="1038"/>
      <c r="CD21" s="1038"/>
      <c r="CE21" s="1038"/>
      <c r="CF21" s="1038"/>
      <c r="CG21" s="1038"/>
      <c r="CH21" s="1038"/>
      <c r="CI21" s="1038"/>
      <c r="CJ21" s="1038"/>
      <c r="CK21" s="1038"/>
      <c r="CL21" s="1038"/>
      <c r="CM21" s="1038"/>
      <c r="CN21" s="1038"/>
      <c r="CO21" s="1038"/>
      <c r="CP21" s="1038"/>
      <c r="CQ21" s="1038"/>
      <c r="CR21" s="1038"/>
      <c r="CS21" s="1038"/>
      <c r="CT21" s="1038"/>
      <c r="CU21" s="1038"/>
      <c r="CV21" s="1038"/>
      <c r="CW21" s="1038"/>
      <c r="CX21" s="1038"/>
      <c r="CY21" s="1038"/>
      <c r="CZ21" s="1038"/>
      <c r="DA21" s="1038"/>
      <c r="DB21" s="1038"/>
      <c r="DC21" s="1038"/>
      <c r="DD21" s="1038"/>
      <c r="DE21" s="1038"/>
      <c r="DF21" s="1038"/>
      <c r="DG21" s="1038"/>
      <c r="DH21" s="1038"/>
      <c r="DI21" s="1038"/>
      <c r="DJ21" s="1038"/>
      <c r="DK21" s="1038"/>
      <c r="DL21" s="1038"/>
      <c r="DM21" s="1038"/>
      <c r="DN21" s="1038"/>
      <c r="DO21" s="1038"/>
      <c r="DP21" s="1038"/>
      <c r="DQ21" s="1038"/>
      <c r="DR21" s="1038"/>
      <c r="DS21" s="1038"/>
      <c r="DT21" s="1038"/>
      <c r="DU21" s="1038"/>
      <c r="DV21" s="1038"/>
      <c r="DW21" s="1038"/>
      <c r="DX21" s="1038"/>
      <c r="DY21" s="1038"/>
      <c r="DZ21" s="1038"/>
      <c r="EA21" s="1038"/>
      <c r="EB21" s="1038"/>
      <c r="EC21" s="1038"/>
      <c r="ED21" s="1038"/>
      <c r="EE21" s="1038"/>
      <c r="EF21" s="1038"/>
      <c r="EG21" s="1038"/>
      <c r="EH21" s="1038"/>
      <c r="EI21" s="1038"/>
      <c r="EJ21" s="1038"/>
      <c r="EK21" s="1038"/>
      <c r="EL21" s="1038"/>
      <c r="EM21" s="1038"/>
      <c r="EN21" s="1038"/>
      <c r="EO21" s="1038"/>
      <c r="EP21" s="1038"/>
      <c r="EQ21" s="1038"/>
      <c r="ER21" s="1038"/>
      <c r="ES21" s="1038"/>
      <c r="ET21" s="1038"/>
      <c r="EU21" s="1038"/>
      <c r="EV21" s="1038"/>
      <c r="EW21" s="1038"/>
      <c r="EX21" s="1038"/>
      <c r="EY21" s="1038"/>
      <c r="EZ21" s="1038"/>
      <c r="FA21" s="1038"/>
      <c r="FB21" s="1038"/>
      <c r="FC21" s="1038"/>
      <c r="FD21" s="1038"/>
      <c r="FE21" s="1038"/>
      <c r="FF21" s="1038"/>
      <c r="FG21" s="1038"/>
      <c r="FH21" s="1038"/>
      <c r="FI21" s="1038"/>
      <c r="FJ21" s="1038"/>
      <c r="FK21" s="1038"/>
      <c r="FL21" s="1038"/>
      <c r="FM21" s="1038"/>
      <c r="FN21" s="1038"/>
      <c r="FO21" s="1038"/>
      <c r="FP21" s="1038"/>
      <c r="FQ21" s="1038"/>
      <c r="FR21" s="1038"/>
      <c r="FS21" s="1038"/>
      <c r="FT21" s="1038"/>
      <c r="FU21" s="1038"/>
      <c r="FV21" s="1038"/>
      <c r="FW21" s="1038"/>
      <c r="FX21" s="1038"/>
      <c r="FY21" s="1038"/>
      <c r="FZ21" s="1038"/>
      <c r="GA21" s="1038"/>
      <c r="GB21" s="1038"/>
      <c r="GC21" s="1038"/>
      <c r="GD21" s="1038"/>
      <c r="GE21" s="1038"/>
      <c r="GF21" s="1038"/>
      <c r="GG21" s="1038"/>
      <c r="GH21" s="1038"/>
      <c r="GI21" s="1038"/>
      <c r="GJ21" s="1038"/>
      <c r="GK21" s="1038"/>
      <c r="GL21" s="1038"/>
      <c r="GM21" s="1038"/>
      <c r="GN21" s="1038"/>
      <c r="GO21" s="1038"/>
      <c r="GP21" s="1038"/>
      <c r="GQ21" s="1038"/>
      <c r="GR21" s="1038"/>
      <c r="GS21" s="1038"/>
      <c r="GT21" s="1038"/>
      <c r="GU21" s="1038"/>
      <c r="GV21" s="1038"/>
      <c r="GW21" s="1038"/>
      <c r="GX21" s="1038"/>
      <c r="GY21" s="1038"/>
      <c r="GZ21" s="1038"/>
      <c r="HA21" s="1038"/>
      <c r="HB21" s="1038"/>
      <c r="HC21" s="1038"/>
      <c r="HD21" s="1038"/>
      <c r="HE21" s="1038"/>
      <c r="HF21" s="1038"/>
      <c r="HG21" s="1038"/>
      <c r="HH21" s="1038"/>
      <c r="HI21" s="1038"/>
      <c r="HJ21" s="1038"/>
      <c r="HK21" s="1038"/>
      <c r="HL21" s="1038"/>
      <c r="HM21" s="1038"/>
      <c r="HN21" s="1038"/>
      <c r="HO21" s="1038"/>
      <c r="HP21" s="1038"/>
      <c r="HQ21" s="1038"/>
      <c r="HR21" s="1038"/>
      <c r="HS21" s="1038"/>
      <c r="HT21" s="1038"/>
      <c r="HU21" s="1038"/>
      <c r="HV21" s="1038"/>
      <c r="HW21" s="1038"/>
      <c r="HX21" s="1038"/>
      <c r="HY21" s="1038"/>
      <c r="HZ21" s="1038"/>
      <c r="IA21" s="1038"/>
      <c r="IB21" s="1038"/>
      <c r="IC21" s="1038"/>
      <c r="ID21" s="1038"/>
      <c r="IE21" s="1038"/>
    </row>
    <row r="22" spans="1:239" s="74" customFormat="1" ht="20.25" customHeight="1">
      <c r="A22" s="339" t="s">
        <v>60</v>
      </c>
      <c r="B22" s="477"/>
      <c r="C22" s="477"/>
      <c r="D22" s="478"/>
      <c r="E22" s="363"/>
      <c r="F22" s="363"/>
      <c r="G22" s="363"/>
      <c r="H22" s="363"/>
      <c r="I22" s="363"/>
      <c r="J22" s="363"/>
      <c r="K22" s="1045"/>
      <c r="L22" s="361"/>
      <c r="M22" s="1055"/>
      <c r="N22" s="1055"/>
      <c r="O22" s="1055"/>
      <c r="P22" s="1055"/>
      <c r="Q22" s="1055"/>
      <c r="R22" s="1055"/>
      <c r="S22" s="1055"/>
      <c r="T22" s="1055"/>
      <c r="U22" s="1055"/>
      <c r="V22" s="1055"/>
      <c r="W22" s="1055"/>
      <c r="X22" s="1055"/>
      <c r="Y22" s="1055"/>
      <c r="Z22" s="1055"/>
      <c r="AA22" s="1055"/>
      <c r="AB22" s="1055"/>
      <c r="AC22" s="1055"/>
      <c r="AD22" s="1038"/>
      <c r="AE22" s="1038"/>
      <c r="AF22" s="1038"/>
      <c r="AG22" s="1038"/>
      <c r="AH22" s="1038"/>
      <c r="AI22" s="1038"/>
      <c r="AJ22" s="1038"/>
      <c r="AK22" s="1038"/>
      <c r="AL22" s="1038"/>
      <c r="AM22" s="1038"/>
      <c r="AN22" s="1038"/>
      <c r="AO22" s="1038"/>
      <c r="AP22" s="1038"/>
      <c r="AQ22" s="1038"/>
      <c r="AR22" s="1038"/>
      <c r="AS22" s="1038"/>
      <c r="AT22" s="1038"/>
      <c r="AU22" s="1038"/>
      <c r="AV22" s="1038"/>
      <c r="AW22" s="1038"/>
      <c r="AX22" s="1038"/>
      <c r="AY22" s="1038"/>
      <c r="AZ22" s="1038"/>
      <c r="BA22" s="1038"/>
      <c r="BB22" s="1038"/>
      <c r="BC22" s="1038"/>
      <c r="BD22" s="1038"/>
      <c r="BE22" s="1038"/>
      <c r="BF22" s="1038"/>
      <c r="BG22" s="1038"/>
      <c r="BH22" s="1038"/>
      <c r="BI22" s="1038"/>
      <c r="BJ22" s="1038"/>
      <c r="BK22" s="1038"/>
      <c r="BL22" s="1038"/>
      <c r="BM22" s="1038"/>
      <c r="BN22" s="1038"/>
      <c r="BO22" s="1038"/>
      <c r="BP22" s="1038"/>
      <c r="BQ22" s="1038"/>
      <c r="BR22" s="1038"/>
      <c r="BS22" s="1038"/>
      <c r="BT22" s="1038"/>
      <c r="BU22" s="1038"/>
      <c r="BV22" s="1038"/>
      <c r="BW22" s="1038"/>
      <c r="BX22" s="1038"/>
      <c r="BY22" s="1038"/>
      <c r="BZ22" s="1038"/>
      <c r="CA22" s="1038"/>
      <c r="CB22" s="1038"/>
      <c r="CC22" s="1038"/>
      <c r="CD22" s="1038"/>
      <c r="CE22" s="1038"/>
      <c r="CF22" s="1038"/>
      <c r="CG22" s="1038"/>
      <c r="CH22" s="1038"/>
      <c r="CI22" s="1038"/>
      <c r="CJ22" s="1038"/>
      <c r="CK22" s="1038"/>
      <c r="CL22" s="1038"/>
      <c r="CM22" s="1038"/>
      <c r="CN22" s="1038"/>
      <c r="CO22" s="1038"/>
      <c r="CP22" s="1038"/>
      <c r="CQ22" s="1038"/>
      <c r="CR22" s="1038"/>
      <c r="CS22" s="1038"/>
      <c r="CT22" s="1038"/>
      <c r="CU22" s="1038"/>
      <c r="CV22" s="1038"/>
      <c r="CW22" s="1038"/>
      <c r="CX22" s="1038"/>
      <c r="CY22" s="1038"/>
      <c r="CZ22" s="1038"/>
      <c r="DA22" s="1038"/>
      <c r="DB22" s="1038"/>
      <c r="DC22" s="1038"/>
      <c r="DD22" s="1038"/>
      <c r="DE22" s="1038"/>
      <c r="DF22" s="1038"/>
      <c r="DG22" s="1038"/>
      <c r="DH22" s="1038"/>
      <c r="DI22" s="1038"/>
      <c r="DJ22" s="1038"/>
      <c r="DK22" s="1038"/>
      <c r="DL22" s="1038"/>
      <c r="DM22" s="1038"/>
      <c r="DN22" s="1038"/>
      <c r="DO22" s="1038"/>
      <c r="DP22" s="1038"/>
      <c r="DQ22" s="1038"/>
      <c r="DR22" s="1038"/>
      <c r="DS22" s="1038"/>
      <c r="DT22" s="1038"/>
      <c r="DU22" s="1038"/>
      <c r="DV22" s="1038"/>
      <c r="DW22" s="1038"/>
      <c r="DX22" s="1038"/>
      <c r="DY22" s="1038"/>
      <c r="DZ22" s="1038"/>
      <c r="EA22" s="1038"/>
      <c r="EB22" s="1038"/>
      <c r="EC22" s="1038"/>
      <c r="ED22" s="1038"/>
      <c r="EE22" s="1038"/>
      <c r="EF22" s="1038"/>
      <c r="EG22" s="1038"/>
      <c r="EH22" s="1038"/>
      <c r="EI22" s="1038"/>
      <c r="EJ22" s="1038"/>
      <c r="EK22" s="1038"/>
      <c r="EL22" s="1038"/>
      <c r="EM22" s="1038"/>
      <c r="EN22" s="1038"/>
      <c r="EO22" s="1038"/>
      <c r="EP22" s="1038"/>
      <c r="EQ22" s="1038"/>
      <c r="ER22" s="1038"/>
      <c r="ES22" s="1038"/>
      <c r="ET22" s="1038"/>
      <c r="EU22" s="1038"/>
      <c r="EV22" s="1038"/>
      <c r="EW22" s="1038"/>
      <c r="EX22" s="1038"/>
      <c r="EY22" s="1038"/>
      <c r="EZ22" s="1038"/>
      <c r="FA22" s="1038"/>
      <c r="FB22" s="1038"/>
      <c r="FC22" s="1038"/>
      <c r="FD22" s="1038"/>
      <c r="FE22" s="1038"/>
      <c r="FF22" s="1038"/>
      <c r="FG22" s="1038"/>
      <c r="FH22" s="1038"/>
      <c r="FI22" s="1038"/>
      <c r="FJ22" s="1038"/>
      <c r="FK22" s="1038"/>
      <c r="FL22" s="1038"/>
      <c r="FM22" s="1038"/>
      <c r="FN22" s="1038"/>
      <c r="FO22" s="1038"/>
      <c r="FP22" s="1038"/>
      <c r="FQ22" s="1038"/>
      <c r="FR22" s="1038"/>
      <c r="FS22" s="1038"/>
      <c r="FT22" s="1038"/>
      <c r="FU22" s="1038"/>
      <c r="FV22" s="1038"/>
      <c r="FW22" s="1038"/>
      <c r="FX22" s="1038"/>
      <c r="FY22" s="1038"/>
      <c r="FZ22" s="1038"/>
      <c r="GA22" s="1038"/>
      <c r="GB22" s="1038"/>
      <c r="GC22" s="1038"/>
      <c r="GD22" s="1038"/>
      <c r="GE22" s="1038"/>
      <c r="GF22" s="1038"/>
      <c r="GG22" s="1038"/>
      <c r="GH22" s="1038"/>
      <c r="GI22" s="1038"/>
      <c r="GJ22" s="1038"/>
      <c r="GK22" s="1038"/>
      <c r="GL22" s="1038"/>
      <c r="GM22" s="1038"/>
      <c r="GN22" s="1038"/>
      <c r="GO22" s="1038"/>
      <c r="GP22" s="1038"/>
      <c r="GQ22" s="1038"/>
      <c r="GR22" s="1038"/>
      <c r="GS22" s="1038"/>
      <c r="GT22" s="1038"/>
      <c r="GU22" s="1038"/>
      <c r="GV22" s="1038"/>
      <c r="GW22" s="1038"/>
      <c r="GX22" s="1038"/>
      <c r="GY22" s="1038"/>
      <c r="GZ22" s="1038"/>
      <c r="HA22" s="1038"/>
      <c r="HB22" s="1038"/>
      <c r="HC22" s="1038"/>
      <c r="HD22" s="1038"/>
      <c r="HE22" s="1038"/>
      <c r="HF22" s="1038"/>
      <c r="HG22" s="1038"/>
      <c r="HH22" s="1038"/>
      <c r="HI22" s="1038"/>
      <c r="HJ22" s="1038"/>
      <c r="HK22" s="1038"/>
      <c r="HL22" s="1038"/>
      <c r="HM22" s="1038"/>
      <c r="HN22" s="1038"/>
      <c r="HO22" s="1038"/>
      <c r="HP22" s="1038"/>
      <c r="HQ22" s="1038"/>
      <c r="HR22" s="1038"/>
      <c r="HS22" s="1038"/>
      <c r="HT22" s="1038"/>
      <c r="HU22" s="1038"/>
      <c r="HV22" s="1038"/>
      <c r="HW22" s="1038"/>
      <c r="HX22" s="1038"/>
      <c r="HY22" s="1038"/>
      <c r="HZ22" s="1038"/>
      <c r="IA22" s="1038"/>
      <c r="IB22" s="1038"/>
      <c r="IC22" s="1038"/>
      <c r="ID22" s="1038"/>
      <c r="IE22" s="1038"/>
    </row>
    <row r="23" spans="1:239" s="74" customFormat="1" ht="20.25" customHeight="1" thickBot="1">
      <c r="A23" s="359"/>
      <c r="B23" s="360"/>
      <c r="C23" s="361"/>
      <c r="D23" s="362"/>
      <c r="E23" s="363"/>
      <c r="F23" s="363"/>
      <c r="G23" s="363"/>
      <c r="H23" s="363"/>
      <c r="I23" s="363"/>
      <c r="J23" s="363"/>
      <c r="K23" s="1046"/>
      <c r="L23" s="361"/>
      <c r="M23" s="1055"/>
      <c r="N23" s="1055"/>
      <c r="O23" s="1055"/>
      <c r="P23" s="1055"/>
      <c r="Q23" s="1055"/>
      <c r="R23" s="1055"/>
      <c r="S23" s="1055"/>
      <c r="T23" s="1055"/>
      <c r="U23" s="1055"/>
      <c r="V23" s="1055"/>
      <c r="W23" s="1055"/>
      <c r="X23" s="1055"/>
      <c r="Y23" s="1055"/>
      <c r="Z23" s="1055"/>
      <c r="AA23" s="1055"/>
      <c r="AB23" s="1055"/>
      <c r="AC23" s="1055"/>
      <c r="AD23" s="1038"/>
      <c r="AE23" s="1038"/>
      <c r="AF23" s="1038"/>
      <c r="AG23" s="1038"/>
      <c r="AH23" s="1038"/>
      <c r="AI23" s="1038"/>
      <c r="AJ23" s="1038"/>
      <c r="AK23" s="1038"/>
      <c r="AL23" s="1038"/>
      <c r="AM23" s="1038"/>
      <c r="AN23" s="1038"/>
      <c r="AO23" s="1038"/>
      <c r="AP23" s="1038"/>
      <c r="AQ23" s="1038"/>
      <c r="AR23" s="1038"/>
      <c r="AS23" s="1038"/>
      <c r="AT23" s="1038"/>
      <c r="AU23" s="1038"/>
      <c r="AV23" s="1038"/>
      <c r="AW23" s="1038"/>
      <c r="AX23" s="1038"/>
      <c r="AY23" s="1038"/>
      <c r="AZ23" s="1038"/>
      <c r="BA23" s="1038"/>
      <c r="BB23" s="1038"/>
      <c r="BC23" s="1038"/>
      <c r="BD23" s="1038"/>
      <c r="BE23" s="1038"/>
      <c r="BF23" s="1038"/>
      <c r="BG23" s="1038"/>
      <c r="BH23" s="1038"/>
      <c r="BI23" s="1038"/>
      <c r="BJ23" s="1038"/>
      <c r="BK23" s="1038"/>
      <c r="BL23" s="1038"/>
      <c r="BM23" s="1038"/>
      <c r="BN23" s="1038"/>
      <c r="BO23" s="1038"/>
      <c r="BP23" s="1038"/>
      <c r="BQ23" s="1038"/>
      <c r="BR23" s="1038"/>
      <c r="BS23" s="1038"/>
      <c r="BT23" s="1038"/>
      <c r="BU23" s="1038"/>
      <c r="BV23" s="1038"/>
      <c r="BW23" s="1038"/>
      <c r="BX23" s="1038"/>
      <c r="BY23" s="1038"/>
      <c r="BZ23" s="1038"/>
      <c r="CA23" s="1038"/>
      <c r="CB23" s="1038"/>
      <c r="CC23" s="1038"/>
      <c r="CD23" s="1038"/>
      <c r="CE23" s="1038"/>
      <c r="CF23" s="1038"/>
      <c r="CG23" s="1038"/>
      <c r="CH23" s="1038"/>
      <c r="CI23" s="1038"/>
      <c r="CJ23" s="1038"/>
      <c r="CK23" s="1038"/>
      <c r="CL23" s="1038"/>
      <c r="CM23" s="1038"/>
      <c r="CN23" s="1038"/>
      <c r="CO23" s="1038"/>
      <c r="CP23" s="1038"/>
      <c r="CQ23" s="1038"/>
      <c r="CR23" s="1038"/>
      <c r="CS23" s="1038"/>
      <c r="CT23" s="1038"/>
      <c r="CU23" s="1038"/>
      <c r="CV23" s="1038"/>
      <c r="CW23" s="1038"/>
      <c r="CX23" s="1038"/>
      <c r="CY23" s="1038"/>
      <c r="CZ23" s="1038"/>
      <c r="DA23" s="1038"/>
      <c r="DB23" s="1038"/>
      <c r="DC23" s="1038"/>
      <c r="DD23" s="1038"/>
      <c r="DE23" s="1038"/>
      <c r="DF23" s="1038"/>
      <c r="DG23" s="1038"/>
      <c r="DH23" s="1038"/>
      <c r="DI23" s="1038"/>
      <c r="DJ23" s="1038"/>
      <c r="DK23" s="1038"/>
      <c r="DL23" s="1038"/>
      <c r="DM23" s="1038"/>
      <c r="DN23" s="1038"/>
      <c r="DO23" s="1038"/>
      <c r="DP23" s="1038"/>
      <c r="DQ23" s="1038"/>
      <c r="DR23" s="1038"/>
      <c r="DS23" s="1038"/>
      <c r="DT23" s="1038"/>
      <c r="DU23" s="1038"/>
      <c r="DV23" s="1038"/>
      <c r="DW23" s="1038"/>
      <c r="DX23" s="1038"/>
      <c r="DY23" s="1038"/>
      <c r="DZ23" s="1038"/>
      <c r="EA23" s="1038"/>
      <c r="EB23" s="1038"/>
      <c r="EC23" s="1038"/>
      <c r="ED23" s="1038"/>
      <c r="EE23" s="1038"/>
      <c r="EF23" s="1038"/>
      <c r="EG23" s="1038"/>
      <c r="EH23" s="1038"/>
      <c r="EI23" s="1038"/>
      <c r="EJ23" s="1038"/>
      <c r="EK23" s="1038"/>
      <c r="EL23" s="1038"/>
      <c r="EM23" s="1038"/>
      <c r="EN23" s="1038"/>
      <c r="EO23" s="1038"/>
      <c r="EP23" s="1038"/>
      <c r="EQ23" s="1038"/>
      <c r="ER23" s="1038"/>
      <c r="ES23" s="1038"/>
      <c r="ET23" s="1038"/>
      <c r="EU23" s="1038"/>
      <c r="EV23" s="1038"/>
      <c r="EW23" s="1038"/>
      <c r="EX23" s="1038"/>
      <c r="EY23" s="1038"/>
      <c r="EZ23" s="1038"/>
      <c r="FA23" s="1038"/>
      <c r="FB23" s="1038"/>
      <c r="FC23" s="1038"/>
      <c r="FD23" s="1038"/>
      <c r="FE23" s="1038"/>
      <c r="FF23" s="1038"/>
      <c r="FG23" s="1038"/>
      <c r="FH23" s="1038"/>
      <c r="FI23" s="1038"/>
      <c r="FJ23" s="1038"/>
      <c r="FK23" s="1038"/>
      <c r="FL23" s="1038"/>
      <c r="FM23" s="1038"/>
      <c r="FN23" s="1038"/>
      <c r="FO23" s="1038"/>
      <c r="FP23" s="1038"/>
      <c r="FQ23" s="1038"/>
      <c r="FR23" s="1038"/>
      <c r="FS23" s="1038"/>
      <c r="FT23" s="1038"/>
      <c r="FU23" s="1038"/>
      <c r="FV23" s="1038"/>
      <c r="FW23" s="1038"/>
      <c r="FX23" s="1038"/>
      <c r="FY23" s="1038"/>
      <c r="FZ23" s="1038"/>
      <c r="GA23" s="1038"/>
      <c r="GB23" s="1038"/>
      <c r="GC23" s="1038"/>
      <c r="GD23" s="1038"/>
      <c r="GE23" s="1038"/>
      <c r="GF23" s="1038"/>
      <c r="GG23" s="1038"/>
      <c r="GH23" s="1038"/>
      <c r="GI23" s="1038"/>
      <c r="GJ23" s="1038"/>
      <c r="GK23" s="1038"/>
      <c r="GL23" s="1038"/>
      <c r="GM23" s="1038"/>
      <c r="GN23" s="1038"/>
      <c r="GO23" s="1038"/>
      <c r="GP23" s="1038"/>
      <c r="GQ23" s="1038"/>
      <c r="GR23" s="1038"/>
      <c r="GS23" s="1038"/>
      <c r="GT23" s="1038"/>
      <c r="GU23" s="1038"/>
      <c r="GV23" s="1038"/>
      <c r="GW23" s="1038"/>
      <c r="GX23" s="1038"/>
      <c r="GY23" s="1038"/>
      <c r="GZ23" s="1038"/>
      <c r="HA23" s="1038"/>
      <c r="HB23" s="1038"/>
      <c r="HC23" s="1038"/>
      <c r="HD23" s="1038"/>
      <c r="HE23" s="1038"/>
      <c r="HF23" s="1038"/>
      <c r="HG23" s="1038"/>
      <c r="HH23" s="1038"/>
      <c r="HI23" s="1038"/>
      <c r="HJ23" s="1038"/>
      <c r="HK23" s="1038"/>
      <c r="HL23" s="1038"/>
      <c r="HM23" s="1038"/>
      <c r="HN23" s="1038"/>
      <c r="HO23" s="1038"/>
      <c r="HP23" s="1038"/>
      <c r="HQ23" s="1038"/>
      <c r="HR23" s="1038"/>
      <c r="HS23" s="1038"/>
      <c r="HT23" s="1038"/>
      <c r="HU23" s="1038"/>
      <c r="HV23" s="1038"/>
      <c r="HW23" s="1038"/>
      <c r="HX23" s="1038"/>
      <c r="HY23" s="1038"/>
      <c r="HZ23" s="1038"/>
      <c r="IA23" s="1038"/>
      <c r="IB23" s="1038"/>
      <c r="IC23" s="1038"/>
      <c r="ID23" s="1038"/>
      <c r="IE23" s="1038"/>
    </row>
    <row r="24" spans="1:239" s="3" customFormat="1" ht="24.75" customHeight="1" thickBot="1">
      <c r="A24" s="2164" t="s">
        <v>116</v>
      </c>
      <c r="B24" s="2165"/>
      <c r="C24" s="2165"/>
      <c r="D24" s="2165"/>
      <c r="E24" s="2165"/>
      <c r="F24" s="2165"/>
      <c r="G24" s="2165"/>
      <c r="H24" s="2165"/>
      <c r="I24" s="2165"/>
      <c r="J24" s="2165"/>
      <c r="K24" s="2166"/>
      <c r="L24" s="1050"/>
      <c r="M24" s="1055"/>
      <c r="N24" s="1055"/>
      <c r="O24" s="1055"/>
      <c r="P24" s="1055"/>
      <c r="Q24" s="1055"/>
      <c r="R24" s="1055"/>
      <c r="S24" s="1055"/>
      <c r="T24" s="1055"/>
      <c r="U24" s="1055"/>
      <c r="V24" s="1055"/>
      <c r="W24" s="1055"/>
      <c r="X24" s="1055"/>
      <c r="Y24" s="1055"/>
      <c r="Z24" s="1055"/>
      <c r="AA24" s="1055"/>
      <c r="AB24" s="1055"/>
      <c r="AC24" s="1055"/>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row>
    <row r="25" spans="1:239" s="3" customFormat="1" ht="53.25" customHeight="1" thickBot="1">
      <c r="A25" s="2161"/>
      <c r="B25" s="2162"/>
      <c r="C25" s="2162"/>
      <c r="D25" s="2162"/>
      <c r="E25" s="2162"/>
      <c r="F25" s="2162"/>
      <c r="G25" s="2162"/>
      <c r="H25" s="2162"/>
      <c r="I25" s="2162"/>
      <c r="J25" s="2162"/>
      <c r="K25" s="2163"/>
      <c r="L25" s="1050"/>
      <c r="M25" s="1055"/>
      <c r="N25" s="1055"/>
      <c r="O25" s="1055"/>
      <c r="P25" s="1055"/>
      <c r="Q25" s="1055"/>
      <c r="R25" s="1055"/>
      <c r="S25" s="1055"/>
      <c r="T25" s="1055"/>
      <c r="U25" s="1055"/>
      <c r="V25" s="1055"/>
      <c r="W25" s="1055"/>
      <c r="X25" s="1055"/>
      <c r="Y25" s="1055"/>
      <c r="Z25" s="1055"/>
      <c r="AA25" s="1055"/>
      <c r="AB25" s="1055"/>
      <c r="AC25" s="1055"/>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row>
    <row r="26" spans="1:29" s="1053" customFormat="1" ht="13.5" customHeight="1">
      <c r="A26" s="1058"/>
      <c r="B26" s="1059"/>
      <c r="C26" s="1052"/>
      <c r="D26" s="1052"/>
      <c r="E26" s="1052"/>
      <c r="F26" s="1052"/>
      <c r="G26" s="1052"/>
      <c r="H26" s="1052"/>
      <c r="I26" s="1052"/>
      <c r="J26" s="1052"/>
      <c r="K26" s="1052"/>
      <c r="L26" s="1052"/>
      <c r="M26" s="1055"/>
      <c r="N26" s="1055"/>
      <c r="O26" s="1055"/>
      <c r="P26" s="1055"/>
      <c r="Q26" s="1055"/>
      <c r="R26" s="1055"/>
      <c r="S26" s="1055"/>
      <c r="T26" s="1055"/>
      <c r="U26" s="1055"/>
      <c r="V26" s="1055"/>
      <c r="W26" s="1055"/>
      <c r="X26" s="1055"/>
      <c r="Y26" s="1055"/>
      <c r="Z26" s="1055"/>
      <c r="AA26" s="1055"/>
      <c r="AB26" s="1055"/>
      <c r="AC26" s="1055"/>
    </row>
    <row r="27" s="1055" customFormat="1" ht="14.25">
      <c r="L27" s="1054"/>
    </row>
    <row r="28" s="1055" customFormat="1" ht="14.25">
      <c r="L28" s="1054"/>
    </row>
    <row r="29" s="1055" customFormat="1" ht="14.25">
      <c r="L29" s="1054"/>
    </row>
    <row r="30" s="1055" customFormat="1" ht="14.25">
      <c r="L30" s="1054"/>
    </row>
    <row r="31" s="1055" customFormat="1" ht="14.25">
      <c r="L31" s="1054"/>
    </row>
    <row r="32" s="1055" customFormat="1" ht="14.25">
      <c r="L32" s="1054"/>
    </row>
    <row r="33" s="1055" customFormat="1" ht="14.25">
      <c r="L33" s="1054"/>
    </row>
    <row r="34" s="1055" customFormat="1" ht="14.25">
      <c r="L34" s="1054"/>
    </row>
    <row r="35" s="1055" customFormat="1" ht="14.25">
      <c r="L35" s="1054"/>
    </row>
    <row r="36" s="1055" customFormat="1" ht="14.25">
      <c r="L36" s="1054"/>
    </row>
    <row r="37" s="1055" customFormat="1" ht="14.25">
      <c r="L37" s="1054"/>
    </row>
    <row r="38" s="1055" customFormat="1" ht="14.25">
      <c r="L38" s="1054"/>
    </row>
    <row r="39" s="1055" customFormat="1" ht="14.25">
      <c r="L39" s="1054"/>
    </row>
    <row r="40" s="1055" customFormat="1" ht="14.25">
      <c r="L40" s="1054"/>
    </row>
    <row r="41" s="1055" customFormat="1" ht="14.25">
      <c r="L41" s="1054"/>
    </row>
    <row r="42" s="1055" customFormat="1" ht="14.25">
      <c r="L42" s="1054"/>
    </row>
    <row r="43" s="1055" customFormat="1" ht="14.25">
      <c r="L43" s="1054"/>
    </row>
    <row r="44" s="1055" customFormat="1" ht="14.25">
      <c r="L44" s="1054"/>
    </row>
    <row r="45" s="1055" customFormat="1" ht="14.25">
      <c r="L45" s="1054"/>
    </row>
    <row r="46" s="1055" customFormat="1" ht="14.25">
      <c r="L46" s="1054"/>
    </row>
    <row r="47" s="1055" customFormat="1" ht="14.25">
      <c r="L47" s="1054"/>
    </row>
    <row r="48" s="1055" customFormat="1" ht="14.25">
      <c r="L48" s="1054"/>
    </row>
    <row r="49" s="1055" customFormat="1" ht="14.25">
      <c r="L49" s="1054"/>
    </row>
    <row r="50" s="1055" customFormat="1" ht="14.25">
      <c r="L50" s="1054"/>
    </row>
    <row r="51" s="1055" customFormat="1" ht="14.25">
      <c r="L51" s="1054"/>
    </row>
    <row r="52" s="1055" customFormat="1" ht="14.25">
      <c r="L52" s="1054"/>
    </row>
    <row r="53" s="1055" customFormat="1" ht="14.25">
      <c r="L53" s="1054"/>
    </row>
    <row r="54" s="1055" customFormat="1" ht="14.25">
      <c r="L54" s="1054"/>
    </row>
    <row r="55" s="1055" customFormat="1" ht="14.25">
      <c r="L55" s="1054"/>
    </row>
    <row r="56" s="1055" customFormat="1" ht="14.25">
      <c r="L56" s="1054"/>
    </row>
    <row r="57" s="1055" customFormat="1" ht="14.25">
      <c r="L57" s="1054"/>
    </row>
    <row r="58" s="1055" customFormat="1" ht="14.25">
      <c r="L58" s="1054"/>
    </row>
    <row r="59" s="1055" customFormat="1" ht="14.25">
      <c r="L59" s="1054"/>
    </row>
    <row r="60" s="1055" customFormat="1" ht="14.25">
      <c r="L60" s="1054"/>
    </row>
    <row r="61" s="1055" customFormat="1" ht="14.25">
      <c r="L61" s="1054"/>
    </row>
    <row r="62" s="1055" customFormat="1" ht="14.25">
      <c r="L62" s="1054"/>
    </row>
    <row r="63" s="1055" customFormat="1" ht="14.25">
      <c r="L63" s="1054"/>
    </row>
    <row r="64" s="1055" customFormat="1" ht="14.25">
      <c r="L64" s="1054"/>
    </row>
    <row r="65" s="1055" customFormat="1" ht="14.25">
      <c r="L65" s="1054"/>
    </row>
    <row r="66" s="1055" customFormat="1" ht="14.25">
      <c r="L66" s="1054"/>
    </row>
    <row r="67" s="1055" customFormat="1" ht="14.25">
      <c r="L67" s="1054"/>
    </row>
    <row r="68" s="1055" customFormat="1" ht="14.25">
      <c r="L68" s="1054"/>
    </row>
    <row r="69" s="1055" customFormat="1" ht="14.25">
      <c r="L69" s="1054"/>
    </row>
    <row r="70" s="1055" customFormat="1" ht="14.25">
      <c r="L70" s="1054"/>
    </row>
    <row r="71" s="1055" customFormat="1" ht="14.25">
      <c r="L71" s="1054"/>
    </row>
    <row r="72" spans="12:29" s="1055" customFormat="1" ht="14.25">
      <c r="L72" s="1054"/>
      <c r="M72" s="1057"/>
      <c r="N72" s="1057"/>
      <c r="O72" s="1057"/>
      <c r="P72" s="1057"/>
      <c r="Q72" s="1057"/>
      <c r="R72" s="1057"/>
      <c r="S72" s="1057"/>
      <c r="T72" s="1057"/>
      <c r="U72" s="1057"/>
      <c r="V72" s="1057"/>
      <c r="W72" s="1057"/>
      <c r="X72" s="1057"/>
      <c r="Y72" s="1057"/>
      <c r="Z72" s="1057"/>
      <c r="AA72" s="1057"/>
      <c r="AB72" s="1057"/>
      <c r="AC72" s="1057"/>
    </row>
    <row r="73" spans="12:29" s="1055" customFormat="1" ht="14.25">
      <c r="L73" s="1054"/>
      <c r="M73" s="1057"/>
      <c r="N73" s="1057"/>
      <c r="O73" s="1057"/>
      <c r="P73" s="1057"/>
      <c r="Q73" s="1057"/>
      <c r="R73" s="1057"/>
      <c r="S73" s="1057"/>
      <c r="T73" s="1057"/>
      <c r="U73" s="1057"/>
      <c r="V73" s="1057"/>
      <c r="W73" s="1057"/>
      <c r="X73" s="1057"/>
      <c r="Y73" s="1057"/>
      <c r="Z73" s="1057"/>
      <c r="AA73" s="1057"/>
      <c r="AB73" s="1057"/>
      <c r="AC73" s="1057"/>
    </row>
    <row r="74" spans="12:29" s="1055" customFormat="1" ht="14.25">
      <c r="L74" s="1054"/>
      <c r="M74" s="1057"/>
      <c r="N74" s="1057"/>
      <c r="O74" s="1057"/>
      <c r="P74" s="1057"/>
      <c r="Q74" s="1057"/>
      <c r="R74" s="1057"/>
      <c r="S74" s="1057"/>
      <c r="T74" s="1057"/>
      <c r="U74" s="1057"/>
      <c r="V74" s="1057"/>
      <c r="W74" s="1057"/>
      <c r="X74" s="1057"/>
      <c r="Y74" s="1057"/>
      <c r="Z74" s="1057"/>
      <c r="AA74" s="1057"/>
      <c r="AB74" s="1057"/>
      <c r="AC74" s="1057"/>
    </row>
    <row r="75" spans="12:29" s="1055" customFormat="1" ht="14.25">
      <c r="L75" s="1054"/>
      <c r="M75" s="1057"/>
      <c r="N75" s="1057"/>
      <c r="O75" s="1057"/>
      <c r="P75" s="1057"/>
      <c r="Q75" s="1057"/>
      <c r="R75" s="1057"/>
      <c r="S75" s="1057"/>
      <c r="T75" s="1057"/>
      <c r="U75" s="1057"/>
      <c r="V75" s="1057"/>
      <c r="W75" s="1057"/>
      <c r="X75" s="1057"/>
      <c r="Y75" s="1057"/>
      <c r="Z75" s="1057"/>
      <c r="AA75" s="1057"/>
      <c r="AB75" s="1057"/>
      <c r="AC75" s="1057"/>
    </row>
    <row r="76" spans="12:29" s="1055" customFormat="1" ht="14.25">
      <c r="L76" s="1054"/>
      <c r="M76" s="1057"/>
      <c r="N76" s="1057"/>
      <c r="O76" s="1057"/>
      <c r="P76" s="1057"/>
      <c r="Q76" s="1057"/>
      <c r="R76" s="1057"/>
      <c r="S76" s="1057"/>
      <c r="T76" s="1057"/>
      <c r="U76" s="1057"/>
      <c r="V76" s="1057"/>
      <c r="W76" s="1057"/>
      <c r="X76" s="1057"/>
      <c r="Y76" s="1057"/>
      <c r="Z76" s="1057"/>
      <c r="AA76" s="1057"/>
      <c r="AB76" s="1057"/>
      <c r="AC76" s="1057"/>
    </row>
  </sheetData>
  <sheetProtection password="92D1" sheet="1" formatCells="0" formatColumns="0" formatRows="0"/>
  <mergeCells count="42">
    <mergeCell ref="N19:O19"/>
    <mergeCell ref="S19:T19"/>
    <mergeCell ref="N20:O20"/>
    <mergeCell ref="S20:T20"/>
    <mergeCell ref="N15:O15"/>
    <mergeCell ref="S15:T15"/>
    <mergeCell ref="N17:O17"/>
    <mergeCell ref="S17:T17"/>
    <mergeCell ref="N18:O18"/>
    <mergeCell ref="S18:T18"/>
    <mergeCell ref="N12:O12"/>
    <mergeCell ref="S12:T12"/>
    <mergeCell ref="N13:O13"/>
    <mergeCell ref="S13:T13"/>
    <mergeCell ref="N14:O14"/>
    <mergeCell ref="S14:T14"/>
    <mergeCell ref="F17:G17"/>
    <mergeCell ref="A17:B17"/>
    <mergeCell ref="A25:K25"/>
    <mergeCell ref="A24:K24"/>
    <mergeCell ref="A18:B18"/>
    <mergeCell ref="A20:B20"/>
    <mergeCell ref="A19:B19"/>
    <mergeCell ref="F18:G18"/>
    <mergeCell ref="F19:G19"/>
    <mergeCell ref="F20:G20"/>
    <mergeCell ref="A1:K1"/>
    <mergeCell ref="A3:B3"/>
    <mergeCell ref="D4:E4"/>
    <mergeCell ref="D5:E5"/>
    <mergeCell ref="C3:G3"/>
    <mergeCell ref="F13:G13"/>
    <mergeCell ref="C7:G7"/>
    <mergeCell ref="F14:G14"/>
    <mergeCell ref="C6:G6"/>
    <mergeCell ref="F15:G15"/>
    <mergeCell ref="F12:G12"/>
    <mergeCell ref="A10:K10"/>
    <mergeCell ref="A12:B12"/>
    <mergeCell ref="A13:B13"/>
    <mergeCell ref="A14:B14"/>
    <mergeCell ref="A15:B15"/>
  </mergeCells>
  <conditionalFormatting sqref="C26:L26 C23:D23 E21:E23 E12 L12:L23 G19:G23 H12 C21:D21 F12:G15 F16:F23 C16:E17 K17:K23 G16:J17 H21:J23">
    <cfRule type="cellIs" priority="42" dxfId="13" operator="lessThan" stopIfTrue="1">
      <formula>0</formula>
    </cfRule>
  </conditionalFormatting>
  <conditionalFormatting sqref="H26:L26 C26:E26 C23:D23 H12 E21:E23 F13:G17 C21:D21 E12 L12:L23 C16:E17 K17:K23 H16:J17 H21:J23">
    <cfRule type="cellIs" priority="43" dxfId="12" operator="lessThan" stopIfTrue="1">
      <formula>0</formula>
    </cfRule>
  </conditionalFormatting>
  <conditionalFormatting sqref="R12 T19:T20 U12 S12:T15 S16:S20 P16:R17 X17:X20 T16:W17">
    <cfRule type="cellIs" priority="3" dxfId="13" operator="lessThan" stopIfTrue="1">
      <formula>0</formula>
    </cfRule>
  </conditionalFormatting>
  <conditionalFormatting sqref="U12 S13:T17 R12 P16:R17 X17:X20 U16:W17">
    <cfRule type="cellIs" priority="4" dxfId="12" operator="lessThan" stopIfTrue="1">
      <formula>0</formula>
    </cfRule>
  </conditionalFormatting>
  <printOptions horizontalCentered="1"/>
  <pageMargins left="0.7480314960629921" right="0.7480314960629921"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19.xml><?xml version="1.0" encoding="utf-8"?>
<worksheet xmlns="http://schemas.openxmlformats.org/spreadsheetml/2006/main" xmlns:r="http://schemas.openxmlformats.org/officeDocument/2006/relationships">
  <sheetPr>
    <tabColor indexed="40"/>
    <pageSetUpPr fitToPage="1"/>
  </sheetPr>
  <dimension ref="A1:IT64"/>
  <sheetViews>
    <sheetView showGridLines="0" view="pageBreakPreview" zoomScale="70" zoomScaleNormal="75" zoomScaleSheetLayoutView="70" zoomScalePageLayoutView="0" workbookViewId="0" topLeftCell="A1">
      <selection activeCell="A37" sqref="A37:J40"/>
    </sheetView>
  </sheetViews>
  <sheetFormatPr defaultColWidth="0" defaultRowHeight="12.75"/>
  <cols>
    <col min="1" max="1" width="3.8515625" style="693" customWidth="1"/>
    <col min="2" max="2" width="14.7109375" style="693" customWidth="1"/>
    <col min="3" max="3" width="33.140625" style="693" customWidth="1"/>
    <col min="4" max="4" width="27.57421875" style="693" customWidth="1"/>
    <col min="5" max="5" width="20.8515625" style="693" customWidth="1"/>
    <col min="6" max="6" width="18.57421875" style="693" customWidth="1"/>
    <col min="7" max="7" width="30.140625" style="838" customWidth="1"/>
    <col min="8" max="8" width="19.140625" style="724" customWidth="1"/>
    <col min="9" max="9" width="7.00390625" style="724" customWidth="1"/>
    <col min="10" max="10" width="86.57421875" style="724" customWidth="1"/>
    <col min="11" max="11" width="6.57421875" style="724" customWidth="1"/>
    <col min="12" max="22" width="9.140625" style="724" customWidth="1"/>
    <col min="23" max="255" width="9.140625" style="693" customWidth="1"/>
    <col min="256" max="16384" width="0" style="693" hidden="1" customWidth="1"/>
  </cols>
  <sheetData>
    <row r="1" spans="1:254" s="724" customFormat="1" ht="25.5" customHeight="1">
      <c r="A1" s="2202" t="s">
        <v>467</v>
      </c>
      <c r="B1" s="2202"/>
      <c r="C1" s="2202"/>
      <c r="D1" s="2202"/>
      <c r="E1" s="2202"/>
      <c r="F1" s="2202"/>
      <c r="G1" s="2202"/>
      <c r="H1" s="2202"/>
      <c r="I1" s="2202"/>
      <c r="J1" s="2202"/>
      <c r="K1" s="1341"/>
      <c r="L1" s="860"/>
      <c r="M1" s="860"/>
      <c r="R1" s="844"/>
      <c r="S1" s="844"/>
      <c r="T1" s="844"/>
      <c r="U1" s="844"/>
      <c r="V1" s="844"/>
      <c r="W1" s="844"/>
      <c r="X1" s="844"/>
      <c r="Y1" s="844"/>
      <c r="Z1" s="844"/>
      <c r="AA1" s="844"/>
      <c r="AB1" s="844"/>
      <c r="AC1" s="844"/>
      <c r="AD1" s="844"/>
      <c r="AE1" s="844"/>
      <c r="AF1" s="844"/>
      <c r="AG1" s="844"/>
      <c r="AH1" s="844"/>
      <c r="AI1" s="844"/>
      <c r="AJ1" s="844"/>
      <c r="AK1" s="844"/>
      <c r="AL1" s="844"/>
      <c r="AM1" s="844"/>
      <c r="AN1" s="844"/>
      <c r="AO1" s="844"/>
      <c r="AP1" s="844"/>
      <c r="AQ1" s="844"/>
      <c r="AR1" s="844"/>
      <c r="AS1" s="844"/>
      <c r="AT1" s="844"/>
      <c r="AU1" s="844"/>
      <c r="AV1" s="844"/>
      <c r="AW1" s="844"/>
      <c r="AX1" s="844"/>
      <c r="AY1" s="844"/>
      <c r="AZ1" s="844"/>
      <c r="BA1" s="844"/>
      <c r="BB1" s="844"/>
      <c r="BC1" s="844"/>
      <c r="BD1" s="844"/>
      <c r="BE1" s="844"/>
      <c r="BF1" s="844"/>
      <c r="BG1" s="844"/>
      <c r="BH1" s="844"/>
      <c r="BI1" s="844"/>
      <c r="BJ1" s="844"/>
      <c r="BK1" s="844"/>
      <c r="BL1" s="844"/>
      <c r="BM1" s="844"/>
      <c r="BN1" s="844"/>
      <c r="BO1" s="844"/>
      <c r="BP1" s="844"/>
      <c r="BQ1" s="844"/>
      <c r="BR1" s="844"/>
      <c r="BS1" s="844"/>
      <c r="BT1" s="844"/>
      <c r="BU1" s="844"/>
      <c r="BV1" s="844"/>
      <c r="BW1" s="844"/>
      <c r="BX1" s="844"/>
      <c r="BY1" s="844"/>
      <c r="BZ1" s="844"/>
      <c r="CA1" s="844"/>
      <c r="CB1" s="844"/>
      <c r="CC1" s="844"/>
      <c r="CD1" s="844"/>
      <c r="CE1" s="844"/>
      <c r="CF1" s="844"/>
      <c r="CG1" s="844"/>
      <c r="CH1" s="844"/>
      <c r="CI1" s="844"/>
      <c r="CJ1" s="844"/>
      <c r="CK1" s="844"/>
      <c r="CL1" s="844"/>
      <c r="CM1" s="844"/>
      <c r="CN1" s="844"/>
      <c r="CO1" s="844"/>
      <c r="CP1" s="844"/>
      <c r="CQ1" s="844"/>
      <c r="CR1" s="844"/>
      <c r="CS1" s="844"/>
      <c r="CT1" s="844"/>
      <c r="CU1" s="844"/>
      <c r="CV1" s="844"/>
      <c r="CW1" s="844"/>
      <c r="CX1" s="844"/>
      <c r="CY1" s="844"/>
      <c r="CZ1" s="844"/>
      <c r="DA1" s="844"/>
      <c r="DB1" s="844"/>
      <c r="DC1" s="844"/>
      <c r="DD1" s="844"/>
      <c r="DE1" s="844"/>
      <c r="DF1" s="844"/>
      <c r="DG1" s="844"/>
      <c r="DH1" s="844"/>
      <c r="DI1" s="844"/>
      <c r="DJ1" s="844"/>
      <c r="DK1" s="844"/>
      <c r="DL1" s="844"/>
      <c r="DM1" s="844"/>
      <c r="DN1" s="844"/>
      <c r="DO1" s="844"/>
      <c r="DP1" s="844"/>
      <c r="DQ1" s="844"/>
      <c r="DR1" s="844"/>
      <c r="DS1" s="844"/>
      <c r="DT1" s="844"/>
      <c r="DU1" s="844"/>
      <c r="DV1" s="844"/>
      <c r="DW1" s="844"/>
      <c r="DX1" s="844"/>
      <c r="DY1" s="844"/>
      <c r="DZ1" s="844"/>
      <c r="EA1" s="844"/>
      <c r="EB1" s="844"/>
      <c r="EC1" s="844"/>
      <c r="ED1" s="844"/>
      <c r="EE1" s="844"/>
      <c r="EF1" s="844"/>
      <c r="EG1" s="844"/>
      <c r="EH1" s="844"/>
      <c r="EI1" s="844"/>
      <c r="EJ1" s="844"/>
      <c r="EK1" s="844"/>
      <c r="EL1" s="844"/>
      <c r="EM1" s="844"/>
      <c r="EN1" s="844"/>
      <c r="EO1" s="844"/>
      <c r="EP1" s="844"/>
      <c r="EQ1" s="844"/>
      <c r="ER1" s="844"/>
      <c r="ES1" s="844"/>
      <c r="ET1" s="844"/>
      <c r="EU1" s="844"/>
      <c r="EV1" s="844"/>
      <c r="EW1" s="844"/>
      <c r="EX1" s="844"/>
      <c r="EY1" s="844"/>
      <c r="EZ1" s="844"/>
      <c r="FA1" s="844"/>
      <c r="FB1" s="844"/>
      <c r="FC1" s="844"/>
      <c r="FD1" s="844"/>
      <c r="FE1" s="844"/>
      <c r="FF1" s="844"/>
      <c r="FG1" s="844"/>
      <c r="FH1" s="844"/>
      <c r="FI1" s="844"/>
      <c r="FJ1" s="844"/>
      <c r="FK1" s="844"/>
      <c r="FL1" s="844"/>
      <c r="FM1" s="844"/>
      <c r="FN1" s="844"/>
      <c r="FO1" s="844"/>
      <c r="FP1" s="844"/>
      <c r="FQ1" s="844"/>
      <c r="FR1" s="844"/>
      <c r="FS1" s="844"/>
      <c r="FT1" s="844"/>
      <c r="FU1" s="844"/>
      <c r="FV1" s="844"/>
      <c r="FW1" s="844"/>
      <c r="FX1" s="844"/>
      <c r="FY1" s="844"/>
      <c r="FZ1" s="844"/>
      <c r="GA1" s="844"/>
      <c r="GB1" s="844"/>
      <c r="GC1" s="844"/>
      <c r="GD1" s="844"/>
      <c r="GE1" s="844"/>
      <c r="GF1" s="844"/>
      <c r="GG1" s="844"/>
      <c r="GH1" s="844"/>
      <c r="GI1" s="844"/>
      <c r="GJ1" s="844"/>
      <c r="GK1" s="844"/>
      <c r="GL1" s="844"/>
      <c r="GM1" s="844"/>
      <c r="GN1" s="844"/>
      <c r="GO1" s="844"/>
      <c r="GP1" s="844"/>
      <c r="GQ1" s="844"/>
      <c r="GR1" s="844"/>
      <c r="GS1" s="844"/>
      <c r="GT1" s="844"/>
      <c r="GU1" s="844"/>
      <c r="GV1" s="844"/>
      <c r="GW1" s="844"/>
      <c r="GX1" s="844"/>
      <c r="GY1" s="844"/>
      <c r="GZ1" s="844"/>
      <c r="HA1" s="844"/>
      <c r="HB1" s="844"/>
      <c r="HC1" s="844"/>
      <c r="HD1" s="844"/>
      <c r="HE1" s="844"/>
      <c r="HF1" s="844"/>
      <c r="HG1" s="844"/>
      <c r="HH1" s="844"/>
      <c r="HI1" s="844"/>
      <c r="HJ1" s="844"/>
      <c r="HK1" s="844"/>
      <c r="HL1" s="844"/>
      <c r="HM1" s="844"/>
      <c r="HN1" s="844"/>
      <c r="HO1" s="844"/>
      <c r="HP1" s="844"/>
      <c r="HQ1" s="844"/>
      <c r="HR1" s="844"/>
      <c r="HS1" s="844"/>
      <c r="HT1" s="844"/>
      <c r="HU1" s="844"/>
      <c r="HV1" s="844"/>
      <c r="HW1" s="844"/>
      <c r="HX1" s="844"/>
      <c r="HY1" s="844"/>
      <c r="HZ1" s="844"/>
      <c r="IA1" s="844"/>
      <c r="IB1" s="844"/>
      <c r="IC1" s="844"/>
      <c r="ID1" s="844"/>
      <c r="IE1" s="844"/>
      <c r="IF1" s="844"/>
      <c r="IG1" s="844"/>
      <c r="IH1" s="844"/>
      <c r="II1" s="844"/>
      <c r="IJ1" s="844"/>
      <c r="IK1" s="844"/>
      <c r="IL1" s="844"/>
      <c r="IM1" s="844"/>
      <c r="IN1" s="844"/>
      <c r="IO1" s="844"/>
      <c r="IP1" s="844"/>
      <c r="IQ1" s="844"/>
      <c r="IR1" s="844"/>
      <c r="IS1" s="844"/>
      <c r="IT1" s="844"/>
    </row>
    <row r="2" spans="1:254" s="724" customFormat="1" ht="14.25" customHeight="1" thickBot="1">
      <c r="A2" s="69"/>
      <c r="B2" s="69"/>
      <c r="C2" s="69"/>
      <c r="D2" s="69"/>
      <c r="E2" s="69"/>
      <c r="F2" s="69"/>
      <c r="G2" s="69"/>
      <c r="H2" s="78"/>
      <c r="I2" s="861"/>
      <c r="J2" s="69"/>
      <c r="K2" s="860"/>
      <c r="L2" s="860"/>
      <c r="M2" s="860"/>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c r="BH2" s="844"/>
      <c r="BI2" s="844"/>
      <c r="BJ2" s="844"/>
      <c r="BK2" s="844"/>
      <c r="BL2" s="844"/>
      <c r="BM2" s="844"/>
      <c r="BN2" s="844"/>
      <c r="BO2" s="844"/>
      <c r="BP2" s="844"/>
      <c r="BQ2" s="844"/>
      <c r="BR2" s="844"/>
      <c r="BS2" s="844"/>
      <c r="BT2" s="844"/>
      <c r="BU2" s="844"/>
      <c r="BV2" s="844"/>
      <c r="BW2" s="844"/>
      <c r="BX2" s="844"/>
      <c r="BY2" s="844"/>
      <c r="BZ2" s="844"/>
      <c r="CA2" s="844"/>
      <c r="CB2" s="844"/>
      <c r="CC2" s="844"/>
      <c r="CD2" s="844"/>
      <c r="CE2" s="844"/>
      <c r="CF2" s="844"/>
      <c r="CG2" s="844"/>
      <c r="CH2" s="844"/>
      <c r="CI2" s="844"/>
      <c r="CJ2" s="844"/>
      <c r="CK2" s="844"/>
      <c r="CL2" s="844"/>
      <c r="CM2" s="844"/>
      <c r="CN2" s="844"/>
      <c r="CO2" s="844"/>
      <c r="CP2" s="844"/>
      <c r="CQ2" s="844"/>
      <c r="CR2" s="844"/>
      <c r="CS2" s="844"/>
      <c r="CT2" s="844"/>
      <c r="CU2" s="844"/>
      <c r="CV2" s="844"/>
      <c r="CW2" s="844"/>
      <c r="CX2" s="844"/>
      <c r="CY2" s="844"/>
      <c r="CZ2" s="844"/>
      <c r="DA2" s="844"/>
      <c r="DB2" s="844"/>
      <c r="DC2" s="844"/>
      <c r="DD2" s="844"/>
      <c r="DE2" s="844"/>
      <c r="DF2" s="844"/>
      <c r="DG2" s="844"/>
      <c r="DH2" s="844"/>
      <c r="DI2" s="844"/>
      <c r="DJ2" s="844"/>
      <c r="DK2" s="844"/>
      <c r="DL2" s="844"/>
      <c r="DM2" s="844"/>
      <c r="DN2" s="844"/>
      <c r="DO2" s="844"/>
      <c r="DP2" s="844"/>
      <c r="DQ2" s="844"/>
      <c r="DR2" s="844"/>
      <c r="DS2" s="844"/>
      <c r="DT2" s="844"/>
      <c r="DU2" s="844"/>
      <c r="DV2" s="844"/>
      <c r="DW2" s="844"/>
      <c r="DX2" s="844"/>
      <c r="DY2" s="844"/>
      <c r="DZ2" s="844"/>
      <c r="EA2" s="844"/>
      <c r="EB2" s="844"/>
      <c r="EC2" s="844"/>
      <c r="ED2" s="844"/>
      <c r="EE2" s="844"/>
      <c r="EF2" s="844"/>
      <c r="EG2" s="844"/>
      <c r="EH2" s="844"/>
      <c r="EI2" s="844"/>
      <c r="EJ2" s="844"/>
      <c r="EK2" s="844"/>
      <c r="EL2" s="844"/>
      <c r="EM2" s="844"/>
      <c r="EN2" s="844"/>
      <c r="EO2" s="844"/>
      <c r="EP2" s="844"/>
      <c r="EQ2" s="844"/>
      <c r="ER2" s="844"/>
      <c r="ES2" s="844"/>
      <c r="ET2" s="844"/>
      <c r="EU2" s="844"/>
      <c r="EV2" s="844"/>
      <c r="EW2" s="844"/>
      <c r="EX2" s="844"/>
      <c r="EY2" s="844"/>
      <c r="EZ2" s="844"/>
      <c r="FA2" s="844"/>
      <c r="FB2" s="844"/>
      <c r="FC2" s="844"/>
      <c r="FD2" s="844"/>
      <c r="FE2" s="844"/>
      <c r="FF2" s="844"/>
      <c r="FG2" s="844"/>
      <c r="FH2" s="844"/>
      <c r="FI2" s="844"/>
      <c r="FJ2" s="844"/>
      <c r="FK2" s="844"/>
      <c r="FL2" s="844"/>
      <c r="FM2" s="844"/>
      <c r="FN2" s="844"/>
      <c r="FO2" s="844"/>
      <c r="FP2" s="844"/>
      <c r="FQ2" s="844"/>
      <c r="FR2" s="844"/>
      <c r="FS2" s="844"/>
      <c r="FT2" s="844"/>
      <c r="FU2" s="844"/>
      <c r="FV2" s="844"/>
      <c r="FW2" s="844"/>
      <c r="FX2" s="844"/>
      <c r="FY2" s="844"/>
      <c r="FZ2" s="844"/>
      <c r="GA2" s="844"/>
      <c r="GB2" s="844"/>
      <c r="GC2" s="844"/>
      <c r="GD2" s="844"/>
      <c r="GE2" s="844"/>
      <c r="GF2" s="844"/>
      <c r="GG2" s="844"/>
      <c r="GH2" s="844"/>
      <c r="GI2" s="844"/>
      <c r="GJ2" s="844"/>
      <c r="GK2" s="844"/>
      <c r="GL2" s="844"/>
      <c r="GM2" s="844"/>
      <c r="GN2" s="844"/>
      <c r="GO2" s="844"/>
      <c r="GP2" s="844"/>
      <c r="GQ2" s="844"/>
      <c r="GR2" s="844"/>
      <c r="GS2" s="844"/>
      <c r="GT2" s="844"/>
      <c r="GU2" s="844"/>
      <c r="GV2" s="844"/>
      <c r="GW2" s="844"/>
      <c r="GX2" s="844"/>
      <c r="GY2" s="844"/>
      <c r="GZ2" s="844"/>
      <c r="HA2" s="844"/>
      <c r="HB2" s="844"/>
      <c r="HC2" s="844"/>
      <c r="HD2" s="844"/>
      <c r="HE2" s="844"/>
      <c r="HF2" s="844"/>
      <c r="HG2" s="844"/>
      <c r="HH2" s="844"/>
      <c r="HI2" s="844"/>
      <c r="HJ2" s="844"/>
      <c r="HK2" s="844"/>
      <c r="HL2" s="844"/>
      <c r="HM2" s="844"/>
      <c r="HN2" s="844"/>
      <c r="HO2" s="844"/>
      <c r="HP2" s="844"/>
      <c r="HQ2" s="844"/>
      <c r="HR2" s="844"/>
      <c r="HS2" s="844"/>
      <c r="HT2" s="844"/>
      <c r="HU2" s="844"/>
      <c r="HV2" s="844"/>
      <c r="HW2" s="844"/>
      <c r="HX2" s="844"/>
      <c r="HY2" s="844"/>
      <c r="HZ2" s="844"/>
      <c r="IA2" s="844"/>
      <c r="IB2" s="844"/>
      <c r="IC2" s="844"/>
      <c r="ID2" s="844"/>
      <c r="IE2" s="844"/>
      <c r="IF2" s="844"/>
      <c r="IG2" s="844"/>
      <c r="IH2" s="844"/>
      <c r="II2" s="844"/>
      <c r="IJ2" s="844"/>
      <c r="IK2" s="844"/>
      <c r="IL2" s="844"/>
      <c r="IM2" s="844"/>
      <c r="IN2" s="844"/>
      <c r="IO2" s="844"/>
      <c r="IP2" s="844"/>
      <c r="IQ2" s="844"/>
      <c r="IR2" s="844"/>
      <c r="IS2" s="844"/>
      <c r="IT2" s="844"/>
    </row>
    <row r="3" spans="1:254" s="852" customFormat="1" ht="15" customHeight="1" thickBot="1">
      <c r="A3" s="1972" t="s">
        <v>141</v>
      </c>
      <c r="B3" s="2203"/>
      <c r="C3" s="1973"/>
      <c r="D3" s="2204">
        <f>IF('LFA_Programmatic Progress_1A'!C3=0,"",'LFA_Programmatic Progress_1A'!C3)</f>
      </c>
      <c r="E3" s="2205"/>
      <c r="F3" s="2205"/>
      <c r="G3" s="2206"/>
      <c r="H3" s="854"/>
      <c r="I3" s="63"/>
      <c r="J3" s="63"/>
      <c r="K3" s="859"/>
      <c r="L3" s="853"/>
      <c r="M3" s="853"/>
      <c r="N3" s="853"/>
      <c r="O3" s="853"/>
      <c r="P3" s="853"/>
      <c r="Q3" s="853"/>
      <c r="R3" s="844"/>
      <c r="S3" s="844"/>
      <c r="T3" s="844"/>
      <c r="U3" s="844"/>
      <c r="V3" s="844"/>
      <c r="W3" s="844"/>
      <c r="X3" s="844"/>
      <c r="Y3" s="844"/>
      <c r="Z3" s="844"/>
      <c r="AA3" s="844"/>
      <c r="AB3" s="844"/>
      <c r="AC3" s="844"/>
      <c r="AD3" s="844"/>
      <c r="AE3" s="844"/>
      <c r="AF3" s="844"/>
      <c r="AG3" s="844"/>
      <c r="AH3" s="844"/>
      <c r="AI3" s="844"/>
      <c r="AJ3" s="844"/>
      <c r="AK3" s="844"/>
      <c r="AL3" s="844"/>
      <c r="AM3" s="844"/>
      <c r="AN3" s="844"/>
      <c r="AO3" s="844"/>
      <c r="AP3" s="844"/>
      <c r="AQ3" s="844"/>
      <c r="AR3" s="844"/>
      <c r="AS3" s="844"/>
      <c r="AT3" s="844"/>
      <c r="AU3" s="844"/>
      <c r="AV3" s="844"/>
      <c r="AW3" s="844"/>
      <c r="AX3" s="844"/>
      <c r="AY3" s="844"/>
      <c r="AZ3" s="844"/>
      <c r="BA3" s="844"/>
      <c r="BB3" s="844"/>
      <c r="BC3" s="844"/>
      <c r="BD3" s="844"/>
      <c r="BE3" s="844"/>
      <c r="BF3" s="844"/>
      <c r="BG3" s="844"/>
      <c r="BH3" s="844"/>
      <c r="BI3" s="844"/>
      <c r="BJ3" s="844"/>
      <c r="BK3" s="844"/>
      <c r="BL3" s="844"/>
      <c r="BM3" s="844"/>
      <c r="BN3" s="844"/>
      <c r="BO3" s="844"/>
      <c r="BP3" s="844"/>
      <c r="BQ3" s="844"/>
      <c r="BR3" s="844"/>
      <c r="BS3" s="844"/>
      <c r="BT3" s="844"/>
      <c r="BU3" s="844"/>
      <c r="BV3" s="844"/>
      <c r="BW3" s="844"/>
      <c r="BX3" s="844"/>
      <c r="BY3" s="844"/>
      <c r="BZ3" s="844"/>
      <c r="CA3" s="844"/>
      <c r="CB3" s="844"/>
      <c r="CC3" s="844"/>
      <c r="CD3" s="844"/>
      <c r="CE3" s="844"/>
      <c r="CF3" s="844"/>
      <c r="CG3" s="844"/>
      <c r="CH3" s="844"/>
      <c r="CI3" s="844"/>
      <c r="CJ3" s="844"/>
      <c r="CK3" s="844"/>
      <c r="CL3" s="844"/>
      <c r="CM3" s="844"/>
      <c r="CN3" s="844"/>
      <c r="CO3" s="844"/>
      <c r="CP3" s="844"/>
      <c r="CQ3" s="844"/>
      <c r="CR3" s="844"/>
      <c r="CS3" s="844"/>
      <c r="CT3" s="844"/>
      <c r="CU3" s="844"/>
      <c r="CV3" s="844"/>
      <c r="CW3" s="844"/>
      <c r="CX3" s="844"/>
      <c r="CY3" s="844"/>
      <c r="CZ3" s="844"/>
      <c r="DA3" s="844"/>
      <c r="DB3" s="844"/>
      <c r="DC3" s="844"/>
      <c r="DD3" s="844"/>
      <c r="DE3" s="844"/>
      <c r="DF3" s="844"/>
      <c r="DG3" s="844"/>
      <c r="DH3" s="844"/>
      <c r="DI3" s="844"/>
      <c r="DJ3" s="844"/>
      <c r="DK3" s="844"/>
      <c r="DL3" s="844"/>
      <c r="DM3" s="844"/>
      <c r="DN3" s="844"/>
      <c r="DO3" s="844"/>
      <c r="DP3" s="844"/>
      <c r="DQ3" s="844"/>
      <c r="DR3" s="844"/>
      <c r="DS3" s="844"/>
      <c r="DT3" s="844"/>
      <c r="DU3" s="844"/>
      <c r="DV3" s="844"/>
      <c r="DW3" s="844"/>
      <c r="DX3" s="844"/>
      <c r="DY3" s="844"/>
      <c r="DZ3" s="844"/>
      <c r="EA3" s="844"/>
      <c r="EB3" s="844"/>
      <c r="EC3" s="844"/>
      <c r="ED3" s="844"/>
      <c r="EE3" s="844"/>
      <c r="EF3" s="844"/>
      <c r="EG3" s="844"/>
      <c r="EH3" s="844"/>
      <c r="EI3" s="844"/>
      <c r="EJ3" s="844"/>
      <c r="EK3" s="844"/>
      <c r="EL3" s="844"/>
      <c r="EM3" s="844"/>
      <c r="EN3" s="844"/>
      <c r="EO3" s="844"/>
      <c r="EP3" s="844"/>
      <c r="EQ3" s="844"/>
      <c r="ER3" s="844"/>
      <c r="ES3" s="844"/>
      <c r="ET3" s="844"/>
      <c r="EU3" s="844"/>
      <c r="EV3" s="844"/>
      <c r="EW3" s="844"/>
      <c r="EX3" s="844"/>
      <c r="EY3" s="844"/>
      <c r="EZ3" s="844"/>
      <c r="FA3" s="844"/>
      <c r="FB3" s="844"/>
      <c r="FC3" s="844"/>
      <c r="FD3" s="844"/>
      <c r="FE3" s="844"/>
      <c r="FF3" s="844"/>
      <c r="FG3" s="844"/>
      <c r="FH3" s="844"/>
      <c r="FI3" s="844"/>
      <c r="FJ3" s="844"/>
      <c r="FK3" s="844"/>
      <c r="FL3" s="844"/>
      <c r="FM3" s="844"/>
      <c r="FN3" s="844"/>
      <c r="FO3" s="844"/>
      <c r="FP3" s="844"/>
      <c r="FQ3" s="844"/>
      <c r="FR3" s="844"/>
      <c r="FS3" s="844"/>
      <c r="FT3" s="844"/>
      <c r="FU3" s="844"/>
      <c r="FV3" s="844"/>
      <c r="FW3" s="844"/>
      <c r="FX3" s="844"/>
      <c r="FY3" s="844"/>
      <c r="FZ3" s="844"/>
      <c r="GA3" s="844"/>
      <c r="GB3" s="844"/>
      <c r="GC3" s="844"/>
      <c r="GD3" s="844"/>
      <c r="GE3" s="844"/>
      <c r="GF3" s="844"/>
      <c r="GG3" s="844"/>
      <c r="GH3" s="844"/>
      <c r="GI3" s="844"/>
      <c r="GJ3" s="844"/>
      <c r="GK3" s="844"/>
      <c r="GL3" s="844"/>
      <c r="GM3" s="844"/>
      <c r="GN3" s="844"/>
      <c r="GO3" s="844"/>
      <c r="GP3" s="844"/>
      <c r="GQ3" s="844"/>
      <c r="GR3" s="844"/>
      <c r="GS3" s="844"/>
      <c r="GT3" s="844"/>
      <c r="GU3" s="844"/>
      <c r="GV3" s="844"/>
      <c r="GW3" s="844"/>
      <c r="GX3" s="844"/>
      <c r="GY3" s="844"/>
      <c r="GZ3" s="844"/>
      <c r="HA3" s="844"/>
      <c r="HB3" s="844"/>
      <c r="HC3" s="844"/>
      <c r="HD3" s="844"/>
      <c r="HE3" s="844"/>
      <c r="HF3" s="844"/>
      <c r="HG3" s="844"/>
      <c r="HH3" s="844"/>
      <c r="HI3" s="844"/>
      <c r="HJ3" s="844"/>
      <c r="HK3" s="844"/>
      <c r="HL3" s="844"/>
      <c r="HM3" s="844"/>
      <c r="HN3" s="844"/>
      <c r="HO3" s="844"/>
      <c r="HP3" s="844"/>
      <c r="HQ3" s="844"/>
      <c r="HR3" s="844"/>
      <c r="HS3" s="844"/>
      <c r="HT3" s="844"/>
      <c r="HU3" s="844"/>
      <c r="HV3" s="844"/>
      <c r="HW3" s="844"/>
      <c r="HX3" s="844"/>
      <c r="HY3" s="844"/>
      <c r="HZ3" s="844"/>
      <c r="IA3" s="844"/>
      <c r="IB3" s="844"/>
      <c r="IC3" s="844"/>
      <c r="ID3" s="844"/>
      <c r="IE3" s="844"/>
      <c r="IF3" s="844"/>
      <c r="IG3" s="844"/>
      <c r="IH3" s="844"/>
      <c r="II3" s="844"/>
      <c r="IJ3" s="844"/>
      <c r="IK3" s="844"/>
      <c r="IL3" s="844"/>
      <c r="IM3" s="844"/>
      <c r="IN3" s="844"/>
      <c r="IO3" s="844"/>
      <c r="IP3" s="844"/>
      <c r="IQ3" s="844"/>
      <c r="IR3" s="844"/>
      <c r="IS3" s="844"/>
      <c r="IT3" s="844"/>
    </row>
    <row r="4" spans="1:252" s="852" customFormat="1" ht="27.75" customHeight="1" thickBot="1">
      <c r="A4" s="99" t="s">
        <v>156</v>
      </c>
      <c r="B4" s="856"/>
      <c r="C4" s="856"/>
      <c r="D4" s="1028"/>
      <c r="E4" s="1028"/>
      <c r="F4" s="1028"/>
      <c r="G4" s="1028"/>
      <c r="H4" s="856"/>
      <c r="I4" s="856"/>
      <c r="J4" s="856"/>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724"/>
      <c r="BA4" s="724"/>
      <c r="BB4" s="724"/>
      <c r="BC4" s="724"/>
      <c r="BD4" s="724"/>
      <c r="BE4" s="724"/>
      <c r="BF4" s="724"/>
      <c r="BG4" s="724"/>
      <c r="BH4" s="724"/>
      <c r="BI4" s="724"/>
      <c r="BJ4" s="724"/>
      <c r="BK4" s="724"/>
      <c r="BL4" s="724"/>
      <c r="BM4" s="724"/>
      <c r="BN4" s="724"/>
      <c r="BO4" s="724"/>
      <c r="BP4" s="724"/>
      <c r="BQ4" s="724"/>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4"/>
      <c r="ED4" s="724"/>
      <c r="EE4" s="724"/>
      <c r="EF4" s="724"/>
      <c r="EG4" s="724"/>
      <c r="EH4" s="724"/>
      <c r="EI4" s="724"/>
      <c r="EJ4" s="724"/>
      <c r="EK4" s="724"/>
      <c r="EL4" s="724"/>
      <c r="EM4" s="724"/>
      <c r="EN4" s="724"/>
      <c r="EO4" s="724"/>
      <c r="EP4" s="724"/>
      <c r="EQ4" s="724"/>
      <c r="ER4" s="724"/>
      <c r="ES4" s="724"/>
      <c r="ET4" s="724"/>
      <c r="EU4" s="724"/>
      <c r="EV4" s="724"/>
      <c r="EW4" s="724"/>
      <c r="EX4" s="724"/>
      <c r="EY4" s="724"/>
      <c r="EZ4" s="724"/>
      <c r="FA4" s="724"/>
      <c r="FB4" s="724"/>
      <c r="FC4" s="724"/>
      <c r="FD4" s="724"/>
      <c r="FE4" s="724"/>
      <c r="FF4" s="724"/>
      <c r="FG4" s="724"/>
      <c r="FH4" s="724"/>
      <c r="FI4" s="724"/>
      <c r="FJ4" s="724"/>
      <c r="FK4" s="724"/>
      <c r="FL4" s="724"/>
      <c r="FM4" s="724"/>
      <c r="FN4" s="724"/>
      <c r="FO4" s="724"/>
      <c r="FP4" s="724"/>
      <c r="FQ4" s="724"/>
      <c r="FR4" s="724"/>
      <c r="FS4" s="724"/>
      <c r="FT4" s="724"/>
      <c r="FU4" s="724"/>
      <c r="FV4" s="724"/>
      <c r="FW4" s="724"/>
      <c r="FX4" s="724"/>
      <c r="FY4" s="724"/>
      <c r="FZ4" s="724"/>
      <c r="GA4" s="724"/>
      <c r="GB4" s="724"/>
      <c r="GC4" s="724"/>
      <c r="GD4" s="724"/>
      <c r="GE4" s="724"/>
      <c r="GF4" s="724"/>
      <c r="GG4" s="724"/>
      <c r="GH4" s="724"/>
      <c r="GI4" s="724"/>
      <c r="GJ4" s="724"/>
      <c r="GK4" s="724"/>
      <c r="GL4" s="724"/>
      <c r="GM4" s="724"/>
      <c r="GN4" s="724"/>
      <c r="GO4" s="724"/>
      <c r="GP4" s="724"/>
      <c r="GQ4" s="724"/>
      <c r="GR4" s="724"/>
      <c r="GS4" s="724"/>
      <c r="GT4" s="724"/>
      <c r="GU4" s="724"/>
      <c r="GV4" s="724"/>
      <c r="GW4" s="724"/>
      <c r="GX4" s="724"/>
      <c r="GY4" s="724"/>
      <c r="GZ4" s="724"/>
      <c r="HA4" s="724"/>
      <c r="HB4" s="724"/>
      <c r="HC4" s="724"/>
      <c r="HD4" s="724"/>
      <c r="HE4" s="724"/>
      <c r="HF4" s="724"/>
      <c r="HG4" s="724"/>
      <c r="HH4" s="724"/>
      <c r="HI4" s="724"/>
      <c r="HJ4" s="724"/>
      <c r="HK4" s="724"/>
      <c r="HL4" s="724"/>
      <c r="HM4" s="724"/>
      <c r="HN4" s="724"/>
      <c r="HO4" s="724"/>
      <c r="HP4" s="724"/>
      <c r="HQ4" s="724"/>
      <c r="HR4" s="724"/>
      <c r="HS4" s="724"/>
      <c r="HT4" s="724"/>
      <c r="HU4" s="724"/>
      <c r="HV4" s="724"/>
      <c r="HW4" s="724"/>
      <c r="HX4" s="724"/>
      <c r="HY4" s="724"/>
      <c r="HZ4" s="724"/>
      <c r="IA4" s="724"/>
      <c r="IB4" s="724"/>
      <c r="IC4" s="724"/>
      <c r="ID4" s="724"/>
      <c r="IE4" s="724"/>
      <c r="IF4" s="724"/>
      <c r="IG4" s="724"/>
      <c r="IH4" s="724"/>
      <c r="II4" s="724"/>
      <c r="IJ4" s="724"/>
      <c r="IK4" s="724"/>
      <c r="IL4" s="724"/>
      <c r="IM4" s="724"/>
      <c r="IN4" s="724"/>
      <c r="IO4" s="724"/>
      <c r="IP4" s="724"/>
      <c r="IQ4" s="724"/>
      <c r="IR4" s="724"/>
    </row>
    <row r="5" spans="1:254" s="852" customFormat="1" ht="15" customHeight="1">
      <c r="A5" s="1547" t="s">
        <v>68</v>
      </c>
      <c r="B5" s="1600"/>
      <c r="C5" s="1548"/>
      <c r="D5" s="2207" t="str">
        <f>IF('PR_Programmatic Progress_1A'!C5="","",'PR_Programmatic Progress_1A'!C5)</f>
        <v>Montenegro</v>
      </c>
      <c r="E5" s="2208"/>
      <c r="F5" s="2208"/>
      <c r="G5" s="2209"/>
      <c r="H5" s="854"/>
      <c r="I5" s="63"/>
      <c r="J5" s="63"/>
      <c r="K5" s="859"/>
      <c r="L5" s="853"/>
      <c r="M5" s="853"/>
      <c r="N5" s="853"/>
      <c r="O5" s="853"/>
      <c r="P5" s="853"/>
      <c r="Q5" s="853"/>
      <c r="R5" s="844"/>
      <c r="S5" s="844"/>
      <c r="T5" s="844"/>
      <c r="U5" s="844"/>
      <c r="V5" s="844"/>
      <c r="W5" s="844"/>
      <c r="X5" s="844"/>
      <c r="Y5" s="844"/>
      <c r="Z5" s="844"/>
      <c r="AA5" s="844"/>
      <c r="AB5" s="844"/>
      <c r="AC5" s="844"/>
      <c r="AD5" s="844"/>
      <c r="AE5" s="844"/>
      <c r="AF5" s="844"/>
      <c r="AG5" s="844"/>
      <c r="AH5" s="844"/>
      <c r="AI5" s="844"/>
      <c r="AJ5" s="844"/>
      <c r="AK5" s="844"/>
      <c r="AL5" s="844"/>
      <c r="AM5" s="844"/>
      <c r="AN5" s="844"/>
      <c r="AO5" s="844"/>
      <c r="AP5" s="844"/>
      <c r="AQ5" s="844"/>
      <c r="AR5" s="844"/>
      <c r="AS5" s="844"/>
      <c r="AT5" s="844"/>
      <c r="AU5" s="844"/>
      <c r="AV5" s="844"/>
      <c r="AW5" s="844"/>
      <c r="AX5" s="844"/>
      <c r="AY5" s="844"/>
      <c r="AZ5" s="844"/>
      <c r="BA5" s="844"/>
      <c r="BB5" s="844"/>
      <c r="BC5" s="844"/>
      <c r="BD5" s="844"/>
      <c r="BE5" s="844"/>
      <c r="BF5" s="844"/>
      <c r="BG5" s="844"/>
      <c r="BH5" s="844"/>
      <c r="BI5" s="844"/>
      <c r="BJ5" s="844"/>
      <c r="BK5" s="844"/>
      <c r="BL5" s="844"/>
      <c r="BM5" s="844"/>
      <c r="BN5" s="844"/>
      <c r="BO5" s="844"/>
      <c r="BP5" s="844"/>
      <c r="BQ5" s="844"/>
      <c r="BR5" s="844"/>
      <c r="BS5" s="844"/>
      <c r="BT5" s="844"/>
      <c r="BU5" s="844"/>
      <c r="BV5" s="844"/>
      <c r="BW5" s="844"/>
      <c r="BX5" s="844"/>
      <c r="BY5" s="844"/>
      <c r="BZ5" s="844"/>
      <c r="CA5" s="844"/>
      <c r="CB5" s="844"/>
      <c r="CC5" s="844"/>
      <c r="CD5" s="844"/>
      <c r="CE5" s="844"/>
      <c r="CF5" s="844"/>
      <c r="CG5" s="844"/>
      <c r="CH5" s="844"/>
      <c r="CI5" s="844"/>
      <c r="CJ5" s="844"/>
      <c r="CK5" s="844"/>
      <c r="CL5" s="844"/>
      <c r="CM5" s="844"/>
      <c r="CN5" s="844"/>
      <c r="CO5" s="844"/>
      <c r="CP5" s="844"/>
      <c r="CQ5" s="844"/>
      <c r="CR5" s="844"/>
      <c r="CS5" s="844"/>
      <c r="CT5" s="844"/>
      <c r="CU5" s="844"/>
      <c r="CV5" s="844"/>
      <c r="CW5" s="844"/>
      <c r="CX5" s="844"/>
      <c r="CY5" s="844"/>
      <c r="CZ5" s="844"/>
      <c r="DA5" s="844"/>
      <c r="DB5" s="844"/>
      <c r="DC5" s="844"/>
      <c r="DD5" s="844"/>
      <c r="DE5" s="844"/>
      <c r="DF5" s="844"/>
      <c r="DG5" s="844"/>
      <c r="DH5" s="844"/>
      <c r="DI5" s="844"/>
      <c r="DJ5" s="844"/>
      <c r="DK5" s="844"/>
      <c r="DL5" s="844"/>
      <c r="DM5" s="844"/>
      <c r="DN5" s="844"/>
      <c r="DO5" s="844"/>
      <c r="DP5" s="844"/>
      <c r="DQ5" s="844"/>
      <c r="DR5" s="844"/>
      <c r="DS5" s="844"/>
      <c r="DT5" s="844"/>
      <c r="DU5" s="844"/>
      <c r="DV5" s="844"/>
      <c r="DW5" s="844"/>
      <c r="DX5" s="844"/>
      <c r="DY5" s="844"/>
      <c r="DZ5" s="844"/>
      <c r="EA5" s="844"/>
      <c r="EB5" s="844"/>
      <c r="EC5" s="844"/>
      <c r="ED5" s="844"/>
      <c r="EE5" s="844"/>
      <c r="EF5" s="844"/>
      <c r="EG5" s="844"/>
      <c r="EH5" s="844"/>
      <c r="EI5" s="844"/>
      <c r="EJ5" s="844"/>
      <c r="EK5" s="844"/>
      <c r="EL5" s="844"/>
      <c r="EM5" s="844"/>
      <c r="EN5" s="844"/>
      <c r="EO5" s="844"/>
      <c r="EP5" s="844"/>
      <c r="EQ5" s="844"/>
      <c r="ER5" s="844"/>
      <c r="ES5" s="844"/>
      <c r="ET5" s="844"/>
      <c r="EU5" s="844"/>
      <c r="EV5" s="844"/>
      <c r="EW5" s="844"/>
      <c r="EX5" s="844"/>
      <c r="EY5" s="844"/>
      <c r="EZ5" s="844"/>
      <c r="FA5" s="844"/>
      <c r="FB5" s="844"/>
      <c r="FC5" s="844"/>
      <c r="FD5" s="844"/>
      <c r="FE5" s="844"/>
      <c r="FF5" s="844"/>
      <c r="FG5" s="844"/>
      <c r="FH5" s="844"/>
      <c r="FI5" s="844"/>
      <c r="FJ5" s="844"/>
      <c r="FK5" s="844"/>
      <c r="FL5" s="844"/>
      <c r="FM5" s="844"/>
      <c r="FN5" s="844"/>
      <c r="FO5" s="844"/>
      <c r="FP5" s="844"/>
      <c r="FQ5" s="844"/>
      <c r="FR5" s="844"/>
      <c r="FS5" s="844"/>
      <c r="FT5" s="844"/>
      <c r="FU5" s="844"/>
      <c r="FV5" s="844"/>
      <c r="FW5" s="844"/>
      <c r="FX5" s="844"/>
      <c r="FY5" s="844"/>
      <c r="FZ5" s="844"/>
      <c r="GA5" s="844"/>
      <c r="GB5" s="844"/>
      <c r="GC5" s="844"/>
      <c r="GD5" s="844"/>
      <c r="GE5" s="844"/>
      <c r="GF5" s="844"/>
      <c r="GG5" s="844"/>
      <c r="GH5" s="844"/>
      <c r="GI5" s="844"/>
      <c r="GJ5" s="844"/>
      <c r="GK5" s="844"/>
      <c r="GL5" s="844"/>
      <c r="GM5" s="844"/>
      <c r="GN5" s="844"/>
      <c r="GO5" s="844"/>
      <c r="GP5" s="844"/>
      <c r="GQ5" s="844"/>
      <c r="GR5" s="844"/>
      <c r="GS5" s="844"/>
      <c r="GT5" s="844"/>
      <c r="GU5" s="844"/>
      <c r="GV5" s="844"/>
      <c r="GW5" s="844"/>
      <c r="GX5" s="844"/>
      <c r="GY5" s="844"/>
      <c r="GZ5" s="844"/>
      <c r="HA5" s="844"/>
      <c r="HB5" s="844"/>
      <c r="HC5" s="844"/>
      <c r="HD5" s="844"/>
      <c r="HE5" s="844"/>
      <c r="HF5" s="844"/>
      <c r="HG5" s="844"/>
      <c r="HH5" s="844"/>
      <c r="HI5" s="844"/>
      <c r="HJ5" s="844"/>
      <c r="HK5" s="844"/>
      <c r="HL5" s="844"/>
      <c r="HM5" s="844"/>
      <c r="HN5" s="844"/>
      <c r="HO5" s="844"/>
      <c r="HP5" s="844"/>
      <c r="HQ5" s="844"/>
      <c r="HR5" s="844"/>
      <c r="HS5" s="844"/>
      <c r="HT5" s="844"/>
      <c r="HU5" s="844"/>
      <c r="HV5" s="844"/>
      <c r="HW5" s="844"/>
      <c r="HX5" s="844"/>
      <c r="HY5" s="844"/>
      <c r="HZ5" s="844"/>
      <c r="IA5" s="844"/>
      <c r="IB5" s="844"/>
      <c r="IC5" s="844"/>
      <c r="ID5" s="844"/>
      <c r="IE5" s="844"/>
      <c r="IF5" s="844"/>
      <c r="IG5" s="844"/>
      <c r="IH5" s="844"/>
      <c r="II5" s="844"/>
      <c r="IJ5" s="844"/>
      <c r="IK5" s="844"/>
      <c r="IL5" s="844"/>
      <c r="IM5" s="844"/>
      <c r="IN5" s="844"/>
      <c r="IO5" s="844"/>
      <c r="IP5" s="844"/>
      <c r="IQ5" s="844"/>
      <c r="IR5" s="844"/>
      <c r="IS5" s="844"/>
      <c r="IT5" s="844"/>
    </row>
    <row r="6" spans="1:254" s="852" customFormat="1" ht="15" customHeight="1">
      <c r="A6" s="1552" t="s">
        <v>69</v>
      </c>
      <c r="B6" s="2039"/>
      <c r="C6" s="1553"/>
      <c r="D6" s="2197" t="str">
        <f>IF('PR_Programmatic Progress_1A'!C6="","",'PR_Programmatic Progress_1A'!C6)</f>
        <v>HIV/AIDS</v>
      </c>
      <c r="E6" s="2198"/>
      <c r="F6" s="2198"/>
      <c r="G6" s="2199"/>
      <c r="H6" s="854"/>
      <c r="I6" s="63"/>
      <c r="J6" s="63"/>
      <c r="K6" s="853"/>
      <c r="L6" s="853"/>
      <c r="M6" s="853"/>
      <c r="N6" s="853"/>
      <c r="O6" s="853"/>
      <c r="P6" s="853"/>
      <c r="Q6" s="853"/>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4"/>
      <c r="AY6" s="844"/>
      <c r="AZ6" s="844"/>
      <c r="BA6" s="844"/>
      <c r="BB6" s="844"/>
      <c r="BC6" s="844"/>
      <c r="BD6" s="844"/>
      <c r="BE6" s="844"/>
      <c r="BF6" s="844"/>
      <c r="BG6" s="844"/>
      <c r="BH6" s="844"/>
      <c r="BI6" s="844"/>
      <c r="BJ6" s="844"/>
      <c r="BK6" s="844"/>
      <c r="BL6" s="844"/>
      <c r="BM6" s="844"/>
      <c r="BN6" s="844"/>
      <c r="BO6" s="844"/>
      <c r="BP6" s="844"/>
      <c r="BQ6" s="844"/>
      <c r="BR6" s="844"/>
      <c r="BS6" s="844"/>
      <c r="BT6" s="844"/>
      <c r="BU6" s="844"/>
      <c r="BV6" s="844"/>
      <c r="BW6" s="844"/>
      <c r="BX6" s="844"/>
      <c r="BY6" s="844"/>
      <c r="BZ6" s="844"/>
      <c r="CA6" s="844"/>
      <c r="CB6" s="844"/>
      <c r="CC6" s="844"/>
      <c r="CD6" s="844"/>
      <c r="CE6" s="844"/>
      <c r="CF6" s="844"/>
      <c r="CG6" s="844"/>
      <c r="CH6" s="844"/>
      <c r="CI6" s="844"/>
      <c r="CJ6" s="844"/>
      <c r="CK6" s="844"/>
      <c r="CL6" s="844"/>
      <c r="CM6" s="844"/>
      <c r="CN6" s="844"/>
      <c r="CO6" s="844"/>
      <c r="CP6" s="844"/>
      <c r="CQ6" s="844"/>
      <c r="CR6" s="844"/>
      <c r="CS6" s="844"/>
      <c r="CT6" s="844"/>
      <c r="CU6" s="844"/>
      <c r="CV6" s="844"/>
      <c r="CW6" s="844"/>
      <c r="CX6" s="844"/>
      <c r="CY6" s="844"/>
      <c r="CZ6" s="844"/>
      <c r="DA6" s="844"/>
      <c r="DB6" s="844"/>
      <c r="DC6" s="844"/>
      <c r="DD6" s="844"/>
      <c r="DE6" s="844"/>
      <c r="DF6" s="844"/>
      <c r="DG6" s="844"/>
      <c r="DH6" s="844"/>
      <c r="DI6" s="844"/>
      <c r="DJ6" s="844"/>
      <c r="DK6" s="844"/>
      <c r="DL6" s="844"/>
      <c r="DM6" s="844"/>
      <c r="DN6" s="844"/>
      <c r="DO6" s="844"/>
      <c r="DP6" s="844"/>
      <c r="DQ6" s="844"/>
      <c r="DR6" s="844"/>
      <c r="DS6" s="844"/>
      <c r="DT6" s="844"/>
      <c r="DU6" s="844"/>
      <c r="DV6" s="844"/>
      <c r="DW6" s="844"/>
      <c r="DX6" s="844"/>
      <c r="DY6" s="844"/>
      <c r="DZ6" s="844"/>
      <c r="EA6" s="844"/>
      <c r="EB6" s="844"/>
      <c r="EC6" s="844"/>
      <c r="ED6" s="844"/>
      <c r="EE6" s="844"/>
      <c r="EF6" s="844"/>
      <c r="EG6" s="844"/>
      <c r="EH6" s="844"/>
      <c r="EI6" s="844"/>
      <c r="EJ6" s="844"/>
      <c r="EK6" s="844"/>
      <c r="EL6" s="844"/>
      <c r="EM6" s="844"/>
      <c r="EN6" s="844"/>
      <c r="EO6" s="844"/>
      <c r="EP6" s="844"/>
      <c r="EQ6" s="844"/>
      <c r="ER6" s="844"/>
      <c r="ES6" s="844"/>
      <c r="ET6" s="844"/>
      <c r="EU6" s="844"/>
      <c r="EV6" s="844"/>
      <c r="EW6" s="844"/>
      <c r="EX6" s="844"/>
      <c r="EY6" s="844"/>
      <c r="EZ6" s="844"/>
      <c r="FA6" s="844"/>
      <c r="FB6" s="844"/>
      <c r="FC6" s="844"/>
      <c r="FD6" s="844"/>
      <c r="FE6" s="844"/>
      <c r="FF6" s="844"/>
      <c r="FG6" s="844"/>
      <c r="FH6" s="844"/>
      <c r="FI6" s="844"/>
      <c r="FJ6" s="844"/>
      <c r="FK6" s="844"/>
      <c r="FL6" s="844"/>
      <c r="FM6" s="844"/>
      <c r="FN6" s="844"/>
      <c r="FO6" s="844"/>
      <c r="FP6" s="844"/>
      <c r="FQ6" s="844"/>
      <c r="FR6" s="844"/>
      <c r="FS6" s="844"/>
      <c r="FT6" s="844"/>
      <c r="FU6" s="844"/>
      <c r="FV6" s="844"/>
      <c r="FW6" s="844"/>
      <c r="FX6" s="844"/>
      <c r="FY6" s="844"/>
      <c r="FZ6" s="844"/>
      <c r="GA6" s="844"/>
      <c r="GB6" s="844"/>
      <c r="GC6" s="844"/>
      <c r="GD6" s="844"/>
      <c r="GE6" s="844"/>
      <c r="GF6" s="844"/>
      <c r="GG6" s="844"/>
      <c r="GH6" s="844"/>
      <c r="GI6" s="844"/>
      <c r="GJ6" s="844"/>
      <c r="GK6" s="844"/>
      <c r="GL6" s="844"/>
      <c r="GM6" s="844"/>
      <c r="GN6" s="844"/>
      <c r="GO6" s="844"/>
      <c r="GP6" s="844"/>
      <c r="GQ6" s="844"/>
      <c r="GR6" s="844"/>
      <c r="GS6" s="844"/>
      <c r="GT6" s="844"/>
      <c r="GU6" s="844"/>
      <c r="GV6" s="844"/>
      <c r="GW6" s="844"/>
      <c r="GX6" s="844"/>
      <c r="GY6" s="844"/>
      <c r="GZ6" s="844"/>
      <c r="HA6" s="844"/>
      <c r="HB6" s="844"/>
      <c r="HC6" s="844"/>
      <c r="HD6" s="844"/>
      <c r="HE6" s="844"/>
      <c r="HF6" s="844"/>
      <c r="HG6" s="844"/>
      <c r="HH6" s="844"/>
      <c r="HI6" s="844"/>
      <c r="HJ6" s="844"/>
      <c r="HK6" s="844"/>
      <c r="HL6" s="844"/>
      <c r="HM6" s="844"/>
      <c r="HN6" s="844"/>
      <c r="HO6" s="844"/>
      <c r="HP6" s="844"/>
      <c r="HQ6" s="844"/>
      <c r="HR6" s="844"/>
      <c r="HS6" s="844"/>
      <c r="HT6" s="844"/>
      <c r="HU6" s="844"/>
      <c r="HV6" s="844"/>
      <c r="HW6" s="844"/>
      <c r="HX6" s="844"/>
      <c r="HY6" s="844"/>
      <c r="HZ6" s="844"/>
      <c r="IA6" s="844"/>
      <c r="IB6" s="844"/>
      <c r="IC6" s="844"/>
      <c r="ID6" s="844"/>
      <c r="IE6" s="844"/>
      <c r="IF6" s="844"/>
      <c r="IG6" s="844"/>
      <c r="IH6" s="844"/>
      <c r="II6" s="844"/>
      <c r="IJ6" s="844"/>
      <c r="IK6" s="844"/>
      <c r="IL6" s="844"/>
      <c r="IM6" s="844"/>
      <c r="IN6" s="844"/>
      <c r="IO6" s="844"/>
      <c r="IP6" s="844"/>
      <c r="IQ6" s="844"/>
      <c r="IR6" s="844"/>
      <c r="IS6" s="844"/>
      <c r="IT6" s="844"/>
    </row>
    <row r="7" spans="1:254" s="852" customFormat="1" ht="15" customHeight="1">
      <c r="A7" s="1552" t="s">
        <v>268</v>
      </c>
      <c r="B7" s="2039"/>
      <c r="C7" s="1553"/>
      <c r="D7" s="2194" t="str">
        <f>IF('PR_Programmatic Progress_1A'!C7="","",'PR_Programmatic Progress_1A'!C7)</f>
        <v>MNT-910-G03-H</v>
      </c>
      <c r="E7" s="2195"/>
      <c r="F7" s="2195"/>
      <c r="G7" s="2196"/>
      <c r="H7" s="85"/>
      <c r="I7" s="63"/>
      <c r="J7" s="752"/>
      <c r="K7" s="853"/>
      <c r="L7" s="853"/>
      <c r="M7" s="853"/>
      <c r="N7" s="853"/>
      <c r="O7" s="853"/>
      <c r="P7" s="853"/>
      <c r="Q7" s="853"/>
      <c r="R7" s="844"/>
      <c r="S7" s="844"/>
      <c r="T7" s="844"/>
      <c r="U7" s="844"/>
      <c r="V7" s="844"/>
      <c r="W7" s="844"/>
      <c r="X7" s="844"/>
      <c r="Y7" s="844"/>
      <c r="Z7" s="844"/>
      <c r="AA7" s="844"/>
      <c r="AB7" s="844"/>
      <c r="AC7" s="844"/>
      <c r="AD7" s="844"/>
      <c r="AE7" s="844"/>
      <c r="AF7" s="844"/>
      <c r="AG7" s="844"/>
      <c r="AH7" s="844"/>
      <c r="AI7" s="844"/>
      <c r="AJ7" s="844"/>
      <c r="AK7" s="844"/>
      <c r="AL7" s="844"/>
      <c r="AM7" s="844"/>
      <c r="AN7" s="844"/>
      <c r="AO7" s="844"/>
      <c r="AP7" s="844"/>
      <c r="AQ7" s="844"/>
      <c r="AR7" s="844"/>
      <c r="AS7" s="844"/>
      <c r="AT7" s="844"/>
      <c r="AU7" s="844"/>
      <c r="AV7" s="844"/>
      <c r="AW7" s="844"/>
      <c r="AX7" s="844"/>
      <c r="AY7" s="844"/>
      <c r="AZ7" s="844"/>
      <c r="BA7" s="844"/>
      <c r="BB7" s="844"/>
      <c r="BC7" s="844"/>
      <c r="BD7" s="844"/>
      <c r="BE7" s="844"/>
      <c r="BF7" s="844"/>
      <c r="BG7" s="844"/>
      <c r="BH7" s="844"/>
      <c r="BI7" s="844"/>
      <c r="BJ7" s="844"/>
      <c r="BK7" s="844"/>
      <c r="BL7" s="844"/>
      <c r="BM7" s="844"/>
      <c r="BN7" s="844"/>
      <c r="BO7" s="844"/>
      <c r="BP7" s="844"/>
      <c r="BQ7" s="844"/>
      <c r="BR7" s="844"/>
      <c r="BS7" s="844"/>
      <c r="BT7" s="844"/>
      <c r="BU7" s="844"/>
      <c r="BV7" s="844"/>
      <c r="BW7" s="844"/>
      <c r="BX7" s="844"/>
      <c r="BY7" s="844"/>
      <c r="BZ7" s="844"/>
      <c r="CA7" s="844"/>
      <c r="CB7" s="844"/>
      <c r="CC7" s="844"/>
      <c r="CD7" s="844"/>
      <c r="CE7" s="844"/>
      <c r="CF7" s="844"/>
      <c r="CG7" s="844"/>
      <c r="CH7" s="844"/>
      <c r="CI7" s="844"/>
      <c r="CJ7" s="844"/>
      <c r="CK7" s="844"/>
      <c r="CL7" s="844"/>
      <c r="CM7" s="844"/>
      <c r="CN7" s="844"/>
      <c r="CO7" s="844"/>
      <c r="CP7" s="844"/>
      <c r="CQ7" s="844"/>
      <c r="CR7" s="844"/>
      <c r="CS7" s="844"/>
      <c r="CT7" s="844"/>
      <c r="CU7" s="844"/>
      <c r="CV7" s="844"/>
      <c r="CW7" s="844"/>
      <c r="CX7" s="844"/>
      <c r="CY7" s="844"/>
      <c r="CZ7" s="844"/>
      <c r="DA7" s="844"/>
      <c r="DB7" s="844"/>
      <c r="DC7" s="844"/>
      <c r="DD7" s="844"/>
      <c r="DE7" s="844"/>
      <c r="DF7" s="844"/>
      <c r="DG7" s="844"/>
      <c r="DH7" s="844"/>
      <c r="DI7" s="844"/>
      <c r="DJ7" s="844"/>
      <c r="DK7" s="844"/>
      <c r="DL7" s="844"/>
      <c r="DM7" s="844"/>
      <c r="DN7" s="844"/>
      <c r="DO7" s="844"/>
      <c r="DP7" s="844"/>
      <c r="DQ7" s="844"/>
      <c r="DR7" s="844"/>
      <c r="DS7" s="844"/>
      <c r="DT7" s="844"/>
      <c r="DU7" s="844"/>
      <c r="DV7" s="844"/>
      <c r="DW7" s="844"/>
      <c r="DX7" s="844"/>
      <c r="DY7" s="844"/>
      <c r="DZ7" s="844"/>
      <c r="EA7" s="844"/>
      <c r="EB7" s="844"/>
      <c r="EC7" s="844"/>
      <c r="ED7" s="844"/>
      <c r="EE7" s="844"/>
      <c r="EF7" s="844"/>
      <c r="EG7" s="844"/>
      <c r="EH7" s="844"/>
      <c r="EI7" s="844"/>
      <c r="EJ7" s="844"/>
      <c r="EK7" s="844"/>
      <c r="EL7" s="844"/>
      <c r="EM7" s="844"/>
      <c r="EN7" s="844"/>
      <c r="EO7" s="844"/>
      <c r="EP7" s="844"/>
      <c r="EQ7" s="844"/>
      <c r="ER7" s="844"/>
      <c r="ES7" s="844"/>
      <c r="ET7" s="844"/>
      <c r="EU7" s="844"/>
      <c r="EV7" s="844"/>
      <c r="EW7" s="844"/>
      <c r="EX7" s="844"/>
      <c r="EY7" s="844"/>
      <c r="EZ7" s="844"/>
      <c r="FA7" s="844"/>
      <c r="FB7" s="844"/>
      <c r="FC7" s="844"/>
      <c r="FD7" s="844"/>
      <c r="FE7" s="844"/>
      <c r="FF7" s="844"/>
      <c r="FG7" s="844"/>
      <c r="FH7" s="844"/>
      <c r="FI7" s="844"/>
      <c r="FJ7" s="844"/>
      <c r="FK7" s="844"/>
      <c r="FL7" s="844"/>
      <c r="FM7" s="844"/>
      <c r="FN7" s="844"/>
      <c r="FO7" s="844"/>
      <c r="FP7" s="844"/>
      <c r="FQ7" s="844"/>
      <c r="FR7" s="844"/>
      <c r="FS7" s="844"/>
      <c r="FT7" s="844"/>
      <c r="FU7" s="844"/>
      <c r="FV7" s="844"/>
      <c r="FW7" s="844"/>
      <c r="FX7" s="844"/>
      <c r="FY7" s="844"/>
      <c r="FZ7" s="844"/>
      <c r="GA7" s="844"/>
      <c r="GB7" s="844"/>
      <c r="GC7" s="844"/>
      <c r="GD7" s="844"/>
      <c r="GE7" s="844"/>
      <c r="GF7" s="844"/>
      <c r="GG7" s="844"/>
      <c r="GH7" s="844"/>
      <c r="GI7" s="844"/>
      <c r="GJ7" s="844"/>
      <c r="GK7" s="844"/>
      <c r="GL7" s="844"/>
      <c r="GM7" s="844"/>
      <c r="GN7" s="844"/>
      <c r="GO7" s="844"/>
      <c r="GP7" s="844"/>
      <c r="GQ7" s="844"/>
      <c r="GR7" s="844"/>
      <c r="GS7" s="844"/>
      <c r="GT7" s="844"/>
      <c r="GU7" s="844"/>
      <c r="GV7" s="844"/>
      <c r="GW7" s="844"/>
      <c r="GX7" s="844"/>
      <c r="GY7" s="844"/>
      <c r="GZ7" s="844"/>
      <c r="HA7" s="844"/>
      <c r="HB7" s="844"/>
      <c r="HC7" s="844"/>
      <c r="HD7" s="844"/>
      <c r="HE7" s="844"/>
      <c r="HF7" s="844"/>
      <c r="HG7" s="844"/>
      <c r="HH7" s="844"/>
      <c r="HI7" s="844"/>
      <c r="HJ7" s="844"/>
      <c r="HK7" s="844"/>
      <c r="HL7" s="844"/>
      <c r="HM7" s="844"/>
      <c r="HN7" s="844"/>
      <c r="HO7" s="844"/>
      <c r="HP7" s="844"/>
      <c r="HQ7" s="844"/>
      <c r="HR7" s="844"/>
      <c r="HS7" s="844"/>
      <c r="HT7" s="844"/>
      <c r="HU7" s="844"/>
      <c r="HV7" s="844"/>
      <c r="HW7" s="844"/>
      <c r="HX7" s="844"/>
      <c r="HY7" s="844"/>
      <c r="HZ7" s="844"/>
      <c r="IA7" s="844"/>
      <c r="IB7" s="844"/>
      <c r="IC7" s="844"/>
      <c r="ID7" s="844"/>
      <c r="IE7" s="844"/>
      <c r="IF7" s="844"/>
      <c r="IG7" s="844"/>
      <c r="IH7" s="844"/>
      <c r="II7" s="844"/>
      <c r="IJ7" s="844"/>
      <c r="IK7" s="844"/>
      <c r="IL7" s="844"/>
      <c r="IM7" s="844"/>
      <c r="IN7" s="844"/>
      <c r="IO7" s="844"/>
      <c r="IP7" s="844"/>
      <c r="IQ7" s="844"/>
      <c r="IR7" s="844"/>
      <c r="IS7" s="844"/>
      <c r="IT7" s="844"/>
    </row>
    <row r="8" spans="1:254" s="852" customFormat="1" ht="15" customHeight="1">
      <c r="A8" s="1552" t="s">
        <v>241</v>
      </c>
      <c r="B8" s="2039"/>
      <c r="C8" s="1553"/>
      <c r="D8" s="2197" t="str">
        <f>IF('PR_Programmatic Progress_1A'!C8="","",'PR_Programmatic Progress_1A'!C8)</f>
        <v>UNDP</v>
      </c>
      <c r="E8" s="2198"/>
      <c r="F8" s="2198"/>
      <c r="G8" s="2199"/>
      <c r="H8" s="854"/>
      <c r="I8" s="63"/>
      <c r="J8" s="63"/>
      <c r="K8" s="853"/>
      <c r="L8" s="853"/>
      <c r="M8" s="853"/>
      <c r="N8" s="853"/>
      <c r="O8" s="853"/>
      <c r="P8" s="853"/>
      <c r="Q8" s="853"/>
      <c r="R8" s="844"/>
      <c r="S8" s="844"/>
      <c r="T8" s="844"/>
      <c r="U8" s="844"/>
      <c r="V8" s="844"/>
      <c r="W8" s="844"/>
      <c r="X8" s="844"/>
      <c r="Y8" s="844"/>
      <c r="Z8" s="844"/>
      <c r="AA8" s="844"/>
      <c r="AB8" s="844"/>
      <c r="AC8" s="844"/>
      <c r="AD8" s="844"/>
      <c r="AE8" s="844"/>
      <c r="AF8" s="844"/>
      <c r="AG8" s="844"/>
      <c r="AH8" s="844"/>
      <c r="AI8" s="844"/>
      <c r="AJ8" s="844"/>
      <c r="AK8" s="844"/>
      <c r="AL8" s="844"/>
      <c r="AM8" s="844"/>
      <c r="AN8" s="844"/>
      <c r="AO8" s="844"/>
      <c r="AP8" s="844"/>
      <c r="AQ8" s="844"/>
      <c r="AR8" s="844"/>
      <c r="AS8" s="844"/>
      <c r="AT8" s="844"/>
      <c r="AU8" s="844"/>
      <c r="AV8" s="844"/>
      <c r="AW8" s="844"/>
      <c r="AX8" s="844"/>
      <c r="AY8" s="844"/>
      <c r="AZ8" s="844"/>
      <c r="BA8" s="844"/>
      <c r="BB8" s="844"/>
      <c r="BC8" s="844"/>
      <c r="BD8" s="844"/>
      <c r="BE8" s="844"/>
      <c r="BF8" s="844"/>
      <c r="BG8" s="844"/>
      <c r="BH8" s="844"/>
      <c r="BI8" s="844"/>
      <c r="BJ8" s="844"/>
      <c r="BK8" s="844"/>
      <c r="BL8" s="844"/>
      <c r="BM8" s="844"/>
      <c r="BN8" s="844"/>
      <c r="BO8" s="844"/>
      <c r="BP8" s="844"/>
      <c r="BQ8" s="844"/>
      <c r="BR8" s="844"/>
      <c r="BS8" s="844"/>
      <c r="BT8" s="844"/>
      <c r="BU8" s="844"/>
      <c r="BV8" s="844"/>
      <c r="BW8" s="844"/>
      <c r="BX8" s="844"/>
      <c r="BY8" s="844"/>
      <c r="BZ8" s="844"/>
      <c r="CA8" s="844"/>
      <c r="CB8" s="844"/>
      <c r="CC8" s="844"/>
      <c r="CD8" s="844"/>
      <c r="CE8" s="844"/>
      <c r="CF8" s="844"/>
      <c r="CG8" s="844"/>
      <c r="CH8" s="844"/>
      <c r="CI8" s="844"/>
      <c r="CJ8" s="844"/>
      <c r="CK8" s="844"/>
      <c r="CL8" s="844"/>
      <c r="CM8" s="844"/>
      <c r="CN8" s="844"/>
      <c r="CO8" s="844"/>
      <c r="CP8" s="844"/>
      <c r="CQ8" s="844"/>
      <c r="CR8" s="844"/>
      <c r="CS8" s="844"/>
      <c r="CT8" s="844"/>
      <c r="CU8" s="844"/>
      <c r="CV8" s="844"/>
      <c r="CW8" s="844"/>
      <c r="CX8" s="844"/>
      <c r="CY8" s="844"/>
      <c r="CZ8" s="844"/>
      <c r="DA8" s="844"/>
      <c r="DB8" s="844"/>
      <c r="DC8" s="844"/>
      <c r="DD8" s="844"/>
      <c r="DE8" s="844"/>
      <c r="DF8" s="844"/>
      <c r="DG8" s="844"/>
      <c r="DH8" s="844"/>
      <c r="DI8" s="844"/>
      <c r="DJ8" s="844"/>
      <c r="DK8" s="844"/>
      <c r="DL8" s="844"/>
      <c r="DM8" s="844"/>
      <c r="DN8" s="844"/>
      <c r="DO8" s="844"/>
      <c r="DP8" s="844"/>
      <c r="DQ8" s="844"/>
      <c r="DR8" s="844"/>
      <c r="DS8" s="844"/>
      <c r="DT8" s="844"/>
      <c r="DU8" s="844"/>
      <c r="DV8" s="844"/>
      <c r="DW8" s="844"/>
      <c r="DX8" s="844"/>
      <c r="DY8" s="844"/>
      <c r="DZ8" s="844"/>
      <c r="EA8" s="844"/>
      <c r="EB8" s="844"/>
      <c r="EC8" s="844"/>
      <c r="ED8" s="844"/>
      <c r="EE8" s="844"/>
      <c r="EF8" s="844"/>
      <c r="EG8" s="844"/>
      <c r="EH8" s="844"/>
      <c r="EI8" s="844"/>
      <c r="EJ8" s="844"/>
      <c r="EK8" s="844"/>
      <c r="EL8" s="844"/>
      <c r="EM8" s="844"/>
      <c r="EN8" s="844"/>
      <c r="EO8" s="844"/>
      <c r="EP8" s="844"/>
      <c r="EQ8" s="844"/>
      <c r="ER8" s="844"/>
      <c r="ES8" s="844"/>
      <c r="ET8" s="844"/>
      <c r="EU8" s="844"/>
      <c r="EV8" s="844"/>
      <c r="EW8" s="844"/>
      <c r="EX8" s="844"/>
      <c r="EY8" s="844"/>
      <c r="EZ8" s="844"/>
      <c r="FA8" s="844"/>
      <c r="FB8" s="844"/>
      <c r="FC8" s="844"/>
      <c r="FD8" s="844"/>
      <c r="FE8" s="844"/>
      <c r="FF8" s="844"/>
      <c r="FG8" s="844"/>
      <c r="FH8" s="844"/>
      <c r="FI8" s="844"/>
      <c r="FJ8" s="844"/>
      <c r="FK8" s="844"/>
      <c r="FL8" s="844"/>
      <c r="FM8" s="844"/>
      <c r="FN8" s="844"/>
      <c r="FO8" s="844"/>
      <c r="FP8" s="844"/>
      <c r="FQ8" s="844"/>
      <c r="FR8" s="844"/>
      <c r="FS8" s="844"/>
      <c r="FT8" s="844"/>
      <c r="FU8" s="844"/>
      <c r="FV8" s="844"/>
      <c r="FW8" s="844"/>
      <c r="FX8" s="844"/>
      <c r="FY8" s="844"/>
      <c r="FZ8" s="844"/>
      <c r="GA8" s="844"/>
      <c r="GB8" s="844"/>
      <c r="GC8" s="844"/>
      <c r="GD8" s="844"/>
      <c r="GE8" s="844"/>
      <c r="GF8" s="844"/>
      <c r="GG8" s="844"/>
      <c r="GH8" s="844"/>
      <c r="GI8" s="844"/>
      <c r="GJ8" s="844"/>
      <c r="GK8" s="844"/>
      <c r="GL8" s="844"/>
      <c r="GM8" s="844"/>
      <c r="GN8" s="844"/>
      <c r="GO8" s="844"/>
      <c r="GP8" s="844"/>
      <c r="GQ8" s="844"/>
      <c r="GR8" s="844"/>
      <c r="GS8" s="844"/>
      <c r="GT8" s="844"/>
      <c r="GU8" s="844"/>
      <c r="GV8" s="844"/>
      <c r="GW8" s="844"/>
      <c r="GX8" s="844"/>
      <c r="GY8" s="844"/>
      <c r="GZ8" s="844"/>
      <c r="HA8" s="844"/>
      <c r="HB8" s="844"/>
      <c r="HC8" s="844"/>
      <c r="HD8" s="844"/>
      <c r="HE8" s="844"/>
      <c r="HF8" s="844"/>
      <c r="HG8" s="844"/>
      <c r="HH8" s="844"/>
      <c r="HI8" s="844"/>
      <c r="HJ8" s="844"/>
      <c r="HK8" s="844"/>
      <c r="HL8" s="844"/>
      <c r="HM8" s="844"/>
      <c r="HN8" s="844"/>
      <c r="HO8" s="844"/>
      <c r="HP8" s="844"/>
      <c r="HQ8" s="844"/>
      <c r="HR8" s="844"/>
      <c r="HS8" s="844"/>
      <c r="HT8" s="844"/>
      <c r="HU8" s="844"/>
      <c r="HV8" s="844"/>
      <c r="HW8" s="844"/>
      <c r="HX8" s="844"/>
      <c r="HY8" s="844"/>
      <c r="HZ8" s="844"/>
      <c r="IA8" s="844"/>
      <c r="IB8" s="844"/>
      <c r="IC8" s="844"/>
      <c r="ID8" s="844"/>
      <c r="IE8" s="844"/>
      <c r="IF8" s="844"/>
      <c r="IG8" s="844"/>
      <c r="IH8" s="844"/>
      <c r="II8" s="844"/>
      <c r="IJ8" s="844"/>
      <c r="IK8" s="844"/>
      <c r="IL8" s="844"/>
      <c r="IM8" s="844"/>
      <c r="IN8" s="844"/>
      <c r="IO8" s="844"/>
      <c r="IP8" s="844"/>
      <c r="IQ8" s="844"/>
      <c r="IR8" s="844"/>
      <c r="IS8" s="844"/>
      <c r="IT8" s="844"/>
    </row>
    <row r="9" spans="1:254" s="852" customFormat="1" ht="15" customHeight="1">
      <c r="A9" s="1552" t="s">
        <v>266</v>
      </c>
      <c r="B9" s="2039"/>
      <c r="C9" s="1553"/>
      <c r="D9" s="2191">
        <f>IF('PR_Programmatic Progress_1A'!C9="","",'PR_Programmatic Progress_1A'!C9)</f>
        <v>40360</v>
      </c>
      <c r="E9" s="2192"/>
      <c r="F9" s="2192"/>
      <c r="G9" s="2193"/>
      <c r="H9" s="855"/>
      <c r="I9" s="63"/>
      <c r="J9" s="63"/>
      <c r="K9" s="853"/>
      <c r="L9" s="853"/>
      <c r="M9" s="853"/>
      <c r="N9" s="853"/>
      <c r="O9" s="853"/>
      <c r="P9" s="853"/>
      <c r="Q9" s="853"/>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c r="BG9" s="844"/>
      <c r="BH9" s="844"/>
      <c r="BI9" s="844"/>
      <c r="BJ9" s="844"/>
      <c r="BK9" s="844"/>
      <c r="BL9" s="844"/>
      <c r="BM9" s="844"/>
      <c r="BN9" s="844"/>
      <c r="BO9" s="844"/>
      <c r="BP9" s="844"/>
      <c r="BQ9" s="844"/>
      <c r="BR9" s="844"/>
      <c r="BS9" s="844"/>
      <c r="BT9" s="844"/>
      <c r="BU9" s="844"/>
      <c r="BV9" s="844"/>
      <c r="BW9" s="844"/>
      <c r="BX9" s="844"/>
      <c r="BY9" s="844"/>
      <c r="BZ9" s="844"/>
      <c r="CA9" s="844"/>
      <c r="CB9" s="844"/>
      <c r="CC9" s="844"/>
      <c r="CD9" s="844"/>
      <c r="CE9" s="844"/>
      <c r="CF9" s="844"/>
      <c r="CG9" s="844"/>
      <c r="CH9" s="844"/>
      <c r="CI9" s="844"/>
      <c r="CJ9" s="844"/>
      <c r="CK9" s="844"/>
      <c r="CL9" s="844"/>
      <c r="CM9" s="844"/>
      <c r="CN9" s="844"/>
      <c r="CO9" s="844"/>
      <c r="CP9" s="844"/>
      <c r="CQ9" s="844"/>
      <c r="CR9" s="844"/>
      <c r="CS9" s="844"/>
      <c r="CT9" s="844"/>
      <c r="CU9" s="844"/>
      <c r="CV9" s="844"/>
      <c r="CW9" s="844"/>
      <c r="CX9" s="844"/>
      <c r="CY9" s="844"/>
      <c r="CZ9" s="844"/>
      <c r="DA9" s="844"/>
      <c r="DB9" s="844"/>
      <c r="DC9" s="844"/>
      <c r="DD9" s="844"/>
      <c r="DE9" s="844"/>
      <c r="DF9" s="844"/>
      <c r="DG9" s="844"/>
      <c r="DH9" s="844"/>
      <c r="DI9" s="844"/>
      <c r="DJ9" s="844"/>
      <c r="DK9" s="844"/>
      <c r="DL9" s="844"/>
      <c r="DM9" s="844"/>
      <c r="DN9" s="844"/>
      <c r="DO9" s="844"/>
      <c r="DP9" s="844"/>
      <c r="DQ9" s="844"/>
      <c r="DR9" s="844"/>
      <c r="DS9" s="844"/>
      <c r="DT9" s="844"/>
      <c r="DU9" s="844"/>
      <c r="DV9" s="844"/>
      <c r="DW9" s="844"/>
      <c r="DX9" s="844"/>
      <c r="DY9" s="844"/>
      <c r="DZ9" s="844"/>
      <c r="EA9" s="844"/>
      <c r="EB9" s="844"/>
      <c r="EC9" s="844"/>
      <c r="ED9" s="844"/>
      <c r="EE9" s="844"/>
      <c r="EF9" s="844"/>
      <c r="EG9" s="844"/>
      <c r="EH9" s="844"/>
      <c r="EI9" s="844"/>
      <c r="EJ9" s="844"/>
      <c r="EK9" s="844"/>
      <c r="EL9" s="844"/>
      <c r="EM9" s="844"/>
      <c r="EN9" s="844"/>
      <c r="EO9" s="844"/>
      <c r="EP9" s="844"/>
      <c r="EQ9" s="844"/>
      <c r="ER9" s="844"/>
      <c r="ES9" s="844"/>
      <c r="ET9" s="844"/>
      <c r="EU9" s="844"/>
      <c r="EV9" s="844"/>
      <c r="EW9" s="844"/>
      <c r="EX9" s="844"/>
      <c r="EY9" s="844"/>
      <c r="EZ9" s="844"/>
      <c r="FA9" s="844"/>
      <c r="FB9" s="844"/>
      <c r="FC9" s="844"/>
      <c r="FD9" s="844"/>
      <c r="FE9" s="844"/>
      <c r="FF9" s="844"/>
      <c r="FG9" s="844"/>
      <c r="FH9" s="844"/>
      <c r="FI9" s="844"/>
      <c r="FJ9" s="844"/>
      <c r="FK9" s="844"/>
      <c r="FL9" s="844"/>
      <c r="FM9" s="844"/>
      <c r="FN9" s="844"/>
      <c r="FO9" s="844"/>
      <c r="FP9" s="844"/>
      <c r="FQ9" s="844"/>
      <c r="FR9" s="844"/>
      <c r="FS9" s="844"/>
      <c r="FT9" s="844"/>
      <c r="FU9" s="844"/>
      <c r="FV9" s="844"/>
      <c r="FW9" s="844"/>
      <c r="FX9" s="844"/>
      <c r="FY9" s="844"/>
      <c r="FZ9" s="844"/>
      <c r="GA9" s="844"/>
      <c r="GB9" s="844"/>
      <c r="GC9" s="844"/>
      <c r="GD9" s="844"/>
      <c r="GE9" s="844"/>
      <c r="GF9" s="844"/>
      <c r="GG9" s="844"/>
      <c r="GH9" s="844"/>
      <c r="GI9" s="844"/>
      <c r="GJ9" s="844"/>
      <c r="GK9" s="844"/>
      <c r="GL9" s="844"/>
      <c r="GM9" s="844"/>
      <c r="GN9" s="844"/>
      <c r="GO9" s="844"/>
      <c r="GP9" s="844"/>
      <c r="GQ9" s="844"/>
      <c r="GR9" s="844"/>
      <c r="GS9" s="844"/>
      <c r="GT9" s="844"/>
      <c r="GU9" s="844"/>
      <c r="GV9" s="844"/>
      <c r="GW9" s="844"/>
      <c r="GX9" s="844"/>
      <c r="GY9" s="844"/>
      <c r="GZ9" s="844"/>
      <c r="HA9" s="844"/>
      <c r="HB9" s="844"/>
      <c r="HC9" s="844"/>
      <c r="HD9" s="844"/>
      <c r="HE9" s="844"/>
      <c r="HF9" s="844"/>
      <c r="HG9" s="844"/>
      <c r="HH9" s="844"/>
      <c r="HI9" s="844"/>
      <c r="HJ9" s="844"/>
      <c r="HK9" s="844"/>
      <c r="HL9" s="844"/>
      <c r="HM9" s="844"/>
      <c r="HN9" s="844"/>
      <c r="HO9" s="844"/>
      <c r="HP9" s="844"/>
      <c r="HQ9" s="844"/>
      <c r="HR9" s="844"/>
      <c r="HS9" s="844"/>
      <c r="HT9" s="844"/>
      <c r="HU9" s="844"/>
      <c r="HV9" s="844"/>
      <c r="HW9" s="844"/>
      <c r="HX9" s="844"/>
      <c r="HY9" s="844"/>
      <c r="HZ9" s="844"/>
      <c r="IA9" s="844"/>
      <c r="IB9" s="844"/>
      <c r="IC9" s="844"/>
      <c r="ID9" s="844"/>
      <c r="IE9" s="844"/>
      <c r="IF9" s="844"/>
      <c r="IG9" s="844"/>
      <c r="IH9" s="844"/>
      <c r="II9" s="844"/>
      <c r="IJ9" s="844"/>
      <c r="IK9" s="844"/>
      <c r="IL9" s="844"/>
      <c r="IM9" s="844"/>
      <c r="IN9" s="844"/>
      <c r="IO9" s="844"/>
      <c r="IP9" s="844"/>
      <c r="IQ9" s="844"/>
      <c r="IR9" s="844"/>
      <c r="IS9" s="844"/>
      <c r="IT9" s="844"/>
    </row>
    <row r="10" spans="1:254" s="852" customFormat="1" ht="15" customHeight="1" thickBot="1">
      <c r="A10" s="1557" t="s">
        <v>242</v>
      </c>
      <c r="B10" s="2210"/>
      <c r="C10" s="1558"/>
      <c r="D10" s="1937" t="str">
        <f>IF('PR_Programmatic Progress_1A'!C10="","",'PR_Programmatic Progress_1A'!C10)</f>
        <v>EUR</v>
      </c>
      <c r="E10" s="1938"/>
      <c r="F10" s="1938"/>
      <c r="G10" s="1939"/>
      <c r="H10" s="856"/>
      <c r="I10" s="63"/>
      <c r="J10" s="63"/>
      <c r="K10" s="1160"/>
      <c r="L10" s="853"/>
      <c r="M10" s="853"/>
      <c r="N10" s="853"/>
      <c r="O10" s="853"/>
      <c r="P10" s="853"/>
      <c r="Q10" s="853"/>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4"/>
      <c r="AY10" s="844"/>
      <c r="AZ10" s="844"/>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44"/>
      <c r="CG10" s="844"/>
      <c r="CH10" s="844"/>
      <c r="CI10" s="844"/>
      <c r="CJ10" s="844"/>
      <c r="CK10" s="844"/>
      <c r="CL10" s="844"/>
      <c r="CM10" s="844"/>
      <c r="CN10" s="844"/>
      <c r="CO10" s="844"/>
      <c r="CP10" s="844"/>
      <c r="CQ10" s="844"/>
      <c r="CR10" s="844"/>
      <c r="CS10" s="844"/>
      <c r="CT10" s="844"/>
      <c r="CU10" s="844"/>
      <c r="CV10" s="844"/>
      <c r="CW10" s="844"/>
      <c r="CX10" s="844"/>
      <c r="CY10" s="844"/>
      <c r="CZ10" s="844"/>
      <c r="DA10" s="844"/>
      <c r="DB10" s="844"/>
      <c r="DC10" s="844"/>
      <c r="DD10" s="844"/>
      <c r="DE10" s="844"/>
      <c r="DF10" s="844"/>
      <c r="DG10" s="844"/>
      <c r="DH10" s="844"/>
      <c r="DI10" s="844"/>
      <c r="DJ10" s="844"/>
      <c r="DK10" s="844"/>
      <c r="DL10" s="844"/>
      <c r="DM10" s="844"/>
      <c r="DN10" s="844"/>
      <c r="DO10" s="844"/>
      <c r="DP10" s="844"/>
      <c r="DQ10" s="844"/>
      <c r="DR10" s="844"/>
      <c r="DS10" s="844"/>
      <c r="DT10" s="844"/>
      <c r="DU10" s="844"/>
      <c r="DV10" s="844"/>
      <c r="DW10" s="844"/>
      <c r="DX10" s="844"/>
      <c r="DY10" s="844"/>
      <c r="DZ10" s="844"/>
      <c r="EA10" s="844"/>
      <c r="EB10" s="844"/>
      <c r="EC10" s="844"/>
      <c r="ED10" s="844"/>
      <c r="EE10" s="844"/>
      <c r="EF10" s="844"/>
      <c r="EG10" s="844"/>
      <c r="EH10" s="844"/>
      <c r="EI10" s="844"/>
      <c r="EJ10" s="844"/>
      <c r="EK10" s="844"/>
      <c r="EL10" s="844"/>
      <c r="EM10" s="844"/>
      <c r="EN10" s="844"/>
      <c r="EO10" s="844"/>
      <c r="EP10" s="844"/>
      <c r="EQ10" s="844"/>
      <c r="ER10" s="844"/>
      <c r="ES10" s="844"/>
      <c r="ET10" s="844"/>
      <c r="EU10" s="844"/>
      <c r="EV10" s="844"/>
      <c r="EW10" s="844"/>
      <c r="EX10" s="844"/>
      <c r="EY10" s="844"/>
      <c r="EZ10" s="844"/>
      <c r="FA10" s="844"/>
      <c r="FB10" s="844"/>
      <c r="FC10" s="844"/>
      <c r="FD10" s="844"/>
      <c r="FE10" s="844"/>
      <c r="FF10" s="844"/>
      <c r="FG10" s="844"/>
      <c r="FH10" s="844"/>
      <c r="FI10" s="844"/>
      <c r="FJ10" s="844"/>
      <c r="FK10" s="844"/>
      <c r="FL10" s="844"/>
      <c r="FM10" s="844"/>
      <c r="FN10" s="844"/>
      <c r="FO10" s="844"/>
      <c r="FP10" s="844"/>
      <c r="FQ10" s="844"/>
      <c r="FR10" s="844"/>
      <c r="FS10" s="844"/>
      <c r="FT10" s="844"/>
      <c r="FU10" s="844"/>
      <c r="FV10" s="844"/>
      <c r="FW10" s="844"/>
      <c r="FX10" s="844"/>
      <c r="FY10" s="844"/>
      <c r="FZ10" s="844"/>
      <c r="GA10" s="844"/>
      <c r="GB10" s="844"/>
      <c r="GC10" s="844"/>
      <c r="GD10" s="844"/>
      <c r="GE10" s="844"/>
      <c r="GF10" s="844"/>
      <c r="GG10" s="844"/>
      <c r="GH10" s="844"/>
      <c r="GI10" s="844"/>
      <c r="GJ10" s="844"/>
      <c r="GK10" s="844"/>
      <c r="GL10" s="844"/>
      <c r="GM10" s="844"/>
      <c r="GN10" s="844"/>
      <c r="GO10" s="844"/>
      <c r="GP10" s="844"/>
      <c r="GQ10" s="844"/>
      <c r="GR10" s="844"/>
      <c r="GS10" s="844"/>
      <c r="GT10" s="844"/>
      <c r="GU10" s="844"/>
      <c r="GV10" s="844"/>
      <c r="GW10" s="844"/>
      <c r="GX10" s="844"/>
      <c r="GY10" s="844"/>
      <c r="GZ10" s="844"/>
      <c r="HA10" s="844"/>
      <c r="HB10" s="844"/>
      <c r="HC10" s="844"/>
      <c r="HD10" s="844"/>
      <c r="HE10" s="844"/>
      <c r="HF10" s="844"/>
      <c r="HG10" s="844"/>
      <c r="HH10" s="844"/>
      <c r="HI10" s="844"/>
      <c r="HJ10" s="844"/>
      <c r="HK10" s="844"/>
      <c r="HL10" s="844"/>
      <c r="HM10" s="844"/>
      <c r="HN10" s="844"/>
      <c r="HO10" s="844"/>
      <c r="HP10" s="844"/>
      <c r="HQ10" s="844"/>
      <c r="HR10" s="844"/>
      <c r="HS10" s="844"/>
      <c r="HT10" s="844"/>
      <c r="HU10" s="844"/>
      <c r="HV10" s="844"/>
      <c r="HW10" s="844"/>
      <c r="HX10" s="844"/>
      <c r="HY10" s="844"/>
      <c r="HZ10" s="844"/>
      <c r="IA10" s="844"/>
      <c r="IB10" s="844"/>
      <c r="IC10" s="844"/>
      <c r="ID10" s="844"/>
      <c r="IE10" s="844"/>
      <c r="IF10" s="844"/>
      <c r="IG10" s="844"/>
      <c r="IH10" s="844"/>
      <c r="II10" s="844"/>
      <c r="IJ10" s="844"/>
      <c r="IK10" s="844"/>
      <c r="IL10" s="844"/>
      <c r="IM10" s="844"/>
      <c r="IN10" s="844"/>
      <c r="IO10" s="844"/>
      <c r="IP10" s="844"/>
      <c r="IQ10" s="844"/>
      <c r="IR10" s="844"/>
      <c r="IS10" s="844"/>
      <c r="IT10" s="844"/>
    </row>
    <row r="11" spans="1:254" s="852" customFormat="1" ht="21.75" customHeight="1">
      <c r="A11" s="858"/>
      <c r="B11" s="858"/>
      <c r="C11" s="858"/>
      <c r="D11" s="857"/>
      <c r="E11" s="857"/>
      <c r="F11" s="857"/>
      <c r="G11" s="857"/>
      <c r="H11" s="856"/>
      <c r="I11" s="63"/>
      <c r="J11" s="63"/>
      <c r="K11" s="853"/>
      <c r="L11" s="853"/>
      <c r="M11" s="853"/>
      <c r="N11" s="853"/>
      <c r="O11" s="853"/>
      <c r="P11" s="853"/>
      <c r="Q11" s="853"/>
      <c r="R11" s="844"/>
      <c r="S11" s="844"/>
      <c r="T11" s="844"/>
      <c r="U11" s="844"/>
      <c r="V11" s="844"/>
      <c r="W11" s="844"/>
      <c r="X11" s="844"/>
      <c r="Y11" s="844"/>
      <c r="Z11" s="844"/>
      <c r="AA11" s="844"/>
      <c r="AB11" s="844"/>
      <c r="AC11" s="844"/>
      <c r="AD11" s="844"/>
      <c r="AE11" s="844"/>
      <c r="AF11" s="844"/>
      <c r="AG11" s="844"/>
      <c r="AH11" s="844"/>
      <c r="AI11" s="844"/>
      <c r="AJ11" s="844"/>
      <c r="AK11" s="844"/>
      <c r="AL11" s="844"/>
      <c r="AM11" s="844"/>
      <c r="AN11" s="844"/>
      <c r="AO11" s="844"/>
      <c r="AP11" s="844"/>
      <c r="AQ11" s="844"/>
      <c r="AR11" s="844"/>
      <c r="AS11" s="844"/>
      <c r="AT11" s="844"/>
      <c r="AU11" s="844"/>
      <c r="AV11" s="844"/>
      <c r="AW11" s="844"/>
      <c r="AX11" s="844"/>
      <c r="AY11" s="844"/>
      <c r="AZ11" s="844"/>
      <c r="BA11" s="844"/>
      <c r="BB11" s="844"/>
      <c r="BC11" s="844"/>
      <c r="BD11" s="844"/>
      <c r="BE11" s="844"/>
      <c r="BF11" s="844"/>
      <c r="BG11" s="844"/>
      <c r="BH11" s="844"/>
      <c r="BI11" s="844"/>
      <c r="BJ11" s="844"/>
      <c r="BK11" s="844"/>
      <c r="BL11" s="844"/>
      <c r="BM11" s="844"/>
      <c r="BN11" s="844"/>
      <c r="BO11" s="844"/>
      <c r="BP11" s="844"/>
      <c r="BQ11" s="844"/>
      <c r="BR11" s="844"/>
      <c r="BS11" s="844"/>
      <c r="BT11" s="844"/>
      <c r="BU11" s="844"/>
      <c r="BV11" s="844"/>
      <c r="BW11" s="844"/>
      <c r="BX11" s="844"/>
      <c r="BY11" s="844"/>
      <c r="BZ11" s="844"/>
      <c r="CA11" s="844"/>
      <c r="CB11" s="844"/>
      <c r="CC11" s="844"/>
      <c r="CD11" s="844"/>
      <c r="CE11" s="844"/>
      <c r="CF11" s="844"/>
      <c r="CG11" s="844"/>
      <c r="CH11" s="844"/>
      <c r="CI11" s="844"/>
      <c r="CJ11" s="844"/>
      <c r="CK11" s="844"/>
      <c r="CL11" s="844"/>
      <c r="CM11" s="844"/>
      <c r="CN11" s="844"/>
      <c r="CO11" s="844"/>
      <c r="CP11" s="844"/>
      <c r="CQ11" s="844"/>
      <c r="CR11" s="844"/>
      <c r="CS11" s="844"/>
      <c r="CT11" s="844"/>
      <c r="CU11" s="844"/>
      <c r="CV11" s="844"/>
      <c r="CW11" s="844"/>
      <c r="CX11" s="844"/>
      <c r="CY11" s="844"/>
      <c r="CZ11" s="844"/>
      <c r="DA11" s="844"/>
      <c r="DB11" s="844"/>
      <c r="DC11" s="844"/>
      <c r="DD11" s="844"/>
      <c r="DE11" s="844"/>
      <c r="DF11" s="844"/>
      <c r="DG11" s="844"/>
      <c r="DH11" s="844"/>
      <c r="DI11" s="844"/>
      <c r="DJ11" s="844"/>
      <c r="DK11" s="844"/>
      <c r="DL11" s="844"/>
      <c r="DM11" s="844"/>
      <c r="DN11" s="844"/>
      <c r="DO11" s="844"/>
      <c r="DP11" s="844"/>
      <c r="DQ11" s="844"/>
      <c r="DR11" s="844"/>
      <c r="DS11" s="844"/>
      <c r="DT11" s="844"/>
      <c r="DU11" s="844"/>
      <c r="DV11" s="844"/>
      <c r="DW11" s="844"/>
      <c r="DX11" s="844"/>
      <c r="DY11" s="844"/>
      <c r="DZ11" s="844"/>
      <c r="EA11" s="844"/>
      <c r="EB11" s="844"/>
      <c r="EC11" s="844"/>
      <c r="ED11" s="844"/>
      <c r="EE11" s="844"/>
      <c r="EF11" s="844"/>
      <c r="EG11" s="844"/>
      <c r="EH11" s="844"/>
      <c r="EI11" s="844"/>
      <c r="EJ11" s="844"/>
      <c r="EK11" s="844"/>
      <c r="EL11" s="844"/>
      <c r="EM11" s="844"/>
      <c r="EN11" s="844"/>
      <c r="EO11" s="844"/>
      <c r="EP11" s="844"/>
      <c r="EQ11" s="844"/>
      <c r="ER11" s="844"/>
      <c r="ES11" s="844"/>
      <c r="ET11" s="844"/>
      <c r="EU11" s="844"/>
      <c r="EV11" s="844"/>
      <c r="EW11" s="844"/>
      <c r="EX11" s="844"/>
      <c r="EY11" s="844"/>
      <c r="EZ11" s="844"/>
      <c r="FA11" s="844"/>
      <c r="FB11" s="844"/>
      <c r="FC11" s="844"/>
      <c r="FD11" s="844"/>
      <c r="FE11" s="844"/>
      <c r="FF11" s="844"/>
      <c r="FG11" s="844"/>
      <c r="FH11" s="844"/>
      <c r="FI11" s="844"/>
      <c r="FJ11" s="844"/>
      <c r="FK11" s="844"/>
      <c r="FL11" s="844"/>
      <c r="FM11" s="844"/>
      <c r="FN11" s="844"/>
      <c r="FO11" s="844"/>
      <c r="FP11" s="844"/>
      <c r="FQ11" s="844"/>
      <c r="FR11" s="844"/>
      <c r="FS11" s="844"/>
      <c r="FT11" s="844"/>
      <c r="FU11" s="844"/>
      <c r="FV11" s="844"/>
      <c r="FW11" s="844"/>
      <c r="FX11" s="844"/>
      <c r="FY11" s="844"/>
      <c r="FZ11" s="844"/>
      <c r="GA11" s="844"/>
      <c r="GB11" s="844"/>
      <c r="GC11" s="844"/>
      <c r="GD11" s="844"/>
      <c r="GE11" s="844"/>
      <c r="GF11" s="844"/>
      <c r="GG11" s="844"/>
      <c r="GH11" s="844"/>
      <c r="GI11" s="844"/>
      <c r="GJ11" s="844"/>
      <c r="GK11" s="844"/>
      <c r="GL11" s="844"/>
      <c r="GM11" s="844"/>
      <c r="GN11" s="844"/>
      <c r="GO11" s="844"/>
      <c r="GP11" s="844"/>
      <c r="GQ11" s="844"/>
      <c r="GR11" s="844"/>
      <c r="GS11" s="844"/>
      <c r="GT11" s="844"/>
      <c r="GU11" s="844"/>
      <c r="GV11" s="844"/>
      <c r="GW11" s="844"/>
      <c r="GX11" s="844"/>
      <c r="GY11" s="844"/>
      <c r="GZ11" s="844"/>
      <c r="HA11" s="844"/>
      <c r="HB11" s="844"/>
      <c r="HC11" s="844"/>
      <c r="HD11" s="844"/>
      <c r="HE11" s="844"/>
      <c r="HF11" s="844"/>
      <c r="HG11" s="844"/>
      <c r="HH11" s="844"/>
      <c r="HI11" s="844"/>
      <c r="HJ11" s="844"/>
      <c r="HK11" s="844"/>
      <c r="HL11" s="844"/>
      <c r="HM11" s="844"/>
      <c r="HN11" s="844"/>
      <c r="HO11" s="844"/>
      <c r="HP11" s="844"/>
      <c r="HQ11" s="844"/>
      <c r="HR11" s="844"/>
      <c r="HS11" s="844"/>
      <c r="HT11" s="844"/>
      <c r="HU11" s="844"/>
      <c r="HV11" s="844"/>
      <c r="HW11" s="844"/>
      <c r="HX11" s="844"/>
      <c r="HY11" s="844"/>
      <c r="HZ11" s="844"/>
      <c r="IA11" s="844"/>
      <c r="IB11" s="844"/>
      <c r="IC11" s="844"/>
      <c r="ID11" s="844"/>
      <c r="IE11" s="844"/>
      <c r="IF11" s="844"/>
      <c r="IG11" s="844"/>
      <c r="IH11" s="844"/>
      <c r="II11" s="844"/>
      <c r="IJ11" s="844"/>
      <c r="IK11" s="844"/>
      <c r="IL11" s="844"/>
      <c r="IM11" s="844"/>
      <c r="IN11" s="844"/>
      <c r="IO11" s="844"/>
      <c r="IP11" s="844"/>
      <c r="IQ11" s="844"/>
      <c r="IR11" s="844"/>
      <c r="IS11" s="844"/>
      <c r="IT11" s="844"/>
    </row>
    <row r="12" spans="1:252" s="852" customFormat="1" ht="18" customHeight="1">
      <c r="A12" s="98" t="s">
        <v>508</v>
      </c>
      <c r="B12" s="856"/>
      <c r="C12" s="856"/>
      <c r="D12" s="856"/>
      <c r="E12" s="856"/>
      <c r="F12" s="856"/>
      <c r="G12" s="856"/>
      <c r="H12" s="856"/>
      <c r="I12" s="856"/>
      <c r="J12" s="856"/>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c r="BC12" s="724"/>
      <c r="BD12" s="724"/>
      <c r="BE12" s="724"/>
      <c r="BF12" s="724"/>
      <c r="BG12" s="724"/>
      <c r="BH12" s="724"/>
      <c r="BI12" s="724"/>
      <c r="BJ12" s="724"/>
      <c r="BK12" s="724"/>
      <c r="BL12" s="724"/>
      <c r="BM12" s="724"/>
      <c r="BN12" s="724"/>
      <c r="BO12" s="724"/>
      <c r="BP12" s="724"/>
      <c r="BQ12" s="724"/>
      <c r="BR12" s="724"/>
      <c r="BS12" s="724"/>
      <c r="BT12" s="724"/>
      <c r="BU12" s="724"/>
      <c r="BV12" s="724"/>
      <c r="BW12" s="724"/>
      <c r="BX12" s="724"/>
      <c r="BY12" s="724"/>
      <c r="BZ12" s="724"/>
      <c r="CA12" s="724"/>
      <c r="CB12" s="724"/>
      <c r="CC12" s="724"/>
      <c r="CD12" s="724"/>
      <c r="CE12" s="724"/>
      <c r="CF12" s="724"/>
      <c r="CG12" s="724"/>
      <c r="CH12" s="724"/>
      <c r="CI12" s="724"/>
      <c r="CJ12" s="724"/>
      <c r="CK12" s="724"/>
      <c r="CL12" s="724"/>
      <c r="CM12" s="724"/>
      <c r="CN12" s="724"/>
      <c r="CO12" s="724"/>
      <c r="CP12" s="724"/>
      <c r="CQ12" s="724"/>
      <c r="CR12" s="724"/>
      <c r="CS12" s="724"/>
      <c r="CT12" s="724"/>
      <c r="CU12" s="724"/>
      <c r="CV12" s="724"/>
      <c r="CW12" s="724"/>
      <c r="CX12" s="724"/>
      <c r="CY12" s="724"/>
      <c r="CZ12" s="724"/>
      <c r="DA12" s="724"/>
      <c r="DB12" s="724"/>
      <c r="DC12" s="724"/>
      <c r="DD12" s="724"/>
      <c r="DE12" s="724"/>
      <c r="DF12" s="724"/>
      <c r="DG12" s="724"/>
      <c r="DH12" s="724"/>
      <c r="DI12" s="724"/>
      <c r="DJ12" s="724"/>
      <c r="DK12" s="724"/>
      <c r="DL12" s="724"/>
      <c r="DM12" s="724"/>
      <c r="DN12" s="724"/>
      <c r="DO12" s="724"/>
      <c r="DP12" s="724"/>
      <c r="DQ12" s="724"/>
      <c r="DR12" s="724"/>
      <c r="DS12" s="724"/>
      <c r="DT12" s="724"/>
      <c r="DU12" s="724"/>
      <c r="DV12" s="724"/>
      <c r="DW12" s="724"/>
      <c r="DX12" s="724"/>
      <c r="DY12" s="724"/>
      <c r="DZ12" s="724"/>
      <c r="EA12" s="724"/>
      <c r="EB12" s="724"/>
      <c r="EC12" s="724"/>
      <c r="ED12" s="724"/>
      <c r="EE12" s="724"/>
      <c r="EF12" s="724"/>
      <c r="EG12" s="724"/>
      <c r="EH12" s="724"/>
      <c r="EI12" s="724"/>
      <c r="EJ12" s="724"/>
      <c r="EK12" s="724"/>
      <c r="EL12" s="724"/>
      <c r="EM12" s="724"/>
      <c r="EN12" s="724"/>
      <c r="EO12" s="724"/>
      <c r="EP12" s="724"/>
      <c r="EQ12" s="724"/>
      <c r="ER12" s="724"/>
      <c r="ES12" s="724"/>
      <c r="ET12" s="724"/>
      <c r="EU12" s="724"/>
      <c r="EV12" s="724"/>
      <c r="EW12" s="724"/>
      <c r="EX12" s="724"/>
      <c r="EY12" s="724"/>
      <c r="EZ12" s="724"/>
      <c r="FA12" s="724"/>
      <c r="FB12" s="724"/>
      <c r="FC12" s="724"/>
      <c r="FD12" s="724"/>
      <c r="FE12" s="724"/>
      <c r="FF12" s="724"/>
      <c r="FG12" s="724"/>
      <c r="FH12" s="724"/>
      <c r="FI12" s="724"/>
      <c r="FJ12" s="724"/>
      <c r="FK12" s="724"/>
      <c r="FL12" s="724"/>
      <c r="FM12" s="724"/>
      <c r="FN12" s="724"/>
      <c r="FO12" s="724"/>
      <c r="FP12" s="724"/>
      <c r="FQ12" s="724"/>
      <c r="FR12" s="724"/>
      <c r="FS12" s="724"/>
      <c r="FT12" s="724"/>
      <c r="FU12" s="724"/>
      <c r="FV12" s="724"/>
      <c r="FW12" s="724"/>
      <c r="FX12" s="724"/>
      <c r="FY12" s="724"/>
      <c r="FZ12" s="724"/>
      <c r="GA12" s="724"/>
      <c r="GB12" s="724"/>
      <c r="GC12" s="724"/>
      <c r="GD12" s="724"/>
      <c r="GE12" s="724"/>
      <c r="GF12" s="724"/>
      <c r="GG12" s="724"/>
      <c r="GH12" s="724"/>
      <c r="GI12" s="724"/>
      <c r="GJ12" s="724"/>
      <c r="GK12" s="724"/>
      <c r="GL12" s="724"/>
      <c r="GM12" s="724"/>
      <c r="GN12" s="724"/>
      <c r="GO12" s="724"/>
      <c r="GP12" s="724"/>
      <c r="GQ12" s="724"/>
      <c r="GR12" s="724"/>
      <c r="GS12" s="724"/>
      <c r="GT12" s="724"/>
      <c r="GU12" s="724"/>
      <c r="GV12" s="724"/>
      <c r="GW12" s="724"/>
      <c r="GX12" s="724"/>
      <c r="GY12" s="724"/>
      <c r="GZ12" s="724"/>
      <c r="HA12" s="724"/>
      <c r="HB12" s="724"/>
      <c r="HC12" s="724"/>
      <c r="HD12" s="724"/>
      <c r="HE12" s="724"/>
      <c r="HF12" s="724"/>
      <c r="HG12" s="724"/>
      <c r="HH12" s="724"/>
      <c r="HI12" s="724"/>
      <c r="HJ12" s="724"/>
      <c r="HK12" s="724"/>
      <c r="HL12" s="724"/>
      <c r="HM12" s="724"/>
      <c r="HN12" s="724"/>
      <c r="HO12" s="724"/>
      <c r="HP12" s="724"/>
      <c r="HQ12" s="724"/>
      <c r="HR12" s="724"/>
      <c r="HS12" s="724"/>
      <c r="HT12" s="724"/>
      <c r="HU12" s="724"/>
      <c r="HV12" s="724"/>
      <c r="HW12" s="724"/>
      <c r="HX12" s="724"/>
      <c r="HY12" s="724"/>
      <c r="HZ12" s="724"/>
      <c r="IA12" s="724"/>
      <c r="IB12" s="724"/>
      <c r="IC12" s="724"/>
      <c r="ID12" s="724"/>
      <c r="IE12" s="724"/>
      <c r="IF12" s="724"/>
      <c r="IG12" s="724"/>
      <c r="IH12" s="724"/>
      <c r="II12" s="724"/>
      <c r="IJ12" s="724"/>
      <c r="IK12" s="724"/>
      <c r="IL12" s="724"/>
      <c r="IM12" s="724"/>
      <c r="IN12" s="724"/>
      <c r="IO12" s="724"/>
      <c r="IP12" s="724"/>
      <c r="IQ12" s="724"/>
      <c r="IR12" s="724"/>
    </row>
    <row r="13" spans="1:254" s="852" customFormat="1" ht="15" customHeight="1">
      <c r="A13" s="2187" t="s">
        <v>604</v>
      </c>
      <c r="B13" s="1947"/>
      <c r="C13" s="1946"/>
      <c r="D13" s="54" t="s">
        <v>243</v>
      </c>
      <c r="E13" s="1090"/>
      <c r="F13" s="5" t="s">
        <v>261</v>
      </c>
      <c r="G13" s="1091"/>
      <c r="H13" s="855"/>
      <c r="I13" s="63"/>
      <c r="J13" s="63"/>
      <c r="K13" s="853"/>
      <c r="L13" s="853"/>
      <c r="M13" s="853"/>
      <c r="N13" s="853"/>
      <c r="O13" s="853"/>
      <c r="P13" s="853"/>
      <c r="Q13" s="853"/>
      <c r="R13" s="844"/>
      <c r="S13" s="844"/>
      <c r="T13" s="844"/>
      <c r="U13" s="844"/>
      <c r="V13" s="844"/>
      <c r="W13" s="844"/>
      <c r="X13" s="844"/>
      <c r="Y13" s="844"/>
      <c r="Z13" s="844"/>
      <c r="AA13" s="844"/>
      <c r="AB13" s="844"/>
      <c r="AC13" s="844"/>
      <c r="AD13" s="844"/>
      <c r="AE13" s="844"/>
      <c r="AF13" s="844"/>
      <c r="AG13" s="844"/>
      <c r="AH13" s="844"/>
      <c r="AI13" s="844"/>
      <c r="AJ13" s="844"/>
      <c r="AK13" s="844"/>
      <c r="AL13" s="844"/>
      <c r="AM13" s="844"/>
      <c r="AN13" s="844"/>
      <c r="AO13" s="844"/>
      <c r="AP13" s="844"/>
      <c r="AQ13" s="844"/>
      <c r="AR13" s="844"/>
      <c r="AS13" s="844"/>
      <c r="AT13" s="844"/>
      <c r="AU13" s="844"/>
      <c r="AV13" s="844"/>
      <c r="AW13" s="844"/>
      <c r="AX13" s="844"/>
      <c r="AY13" s="844"/>
      <c r="AZ13" s="844"/>
      <c r="BA13" s="844"/>
      <c r="BB13" s="844"/>
      <c r="BC13" s="844"/>
      <c r="BD13" s="844"/>
      <c r="BE13" s="844"/>
      <c r="BF13" s="844"/>
      <c r="BG13" s="844"/>
      <c r="BH13" s="844"/>
      <c r="BI13" s="844"/>
      <c r="BJ13" s="844"/>
      <c r="BK13" s="844"/>
      <c r="BL13" s="844"/>
      <c r="BM13" s="844"/>
      <c r="BN13" s="844"/>
      <c r="BO13" s="844"/>
      <c r="BP13" s="844"/>
      <c r="BQ13" s="844"/>
      <c r="BR13" s="844"/>
      <c r="BS13" s="844"/>
      <c r="BT13" s="844"/>
      <c r="BU13" s="844"/>
      <c r="BV13" s="844"/>
      <c r="BW13" s="844"/>
      <c r="BX13" s="844"/>
      <c r="BY13" s="844"/>
      <c r="BZ13" s="844"/>
      <c r="CA13" s="844"/>
      <c r="CB13" s="844"/>
      <c r="CC13" s="844"/>
      <c r="CD13" s="844"/>
      <c r="CE13" s="844"/>
      <c r="CF13" s="844"/>
      <c r="CG13" s="844"/>
      <c r="CH13" s="844"/>
      <c r="CI13" s="844"/>
      <c r="CJ13" s="844"/>
      <c r="CK13" s="844"/>
      <c r="CL13" s="844"/>
      <c r="CM13" s="844"/>
      <c r="CN13" s="844"/>
      <c r="CO13" s="844"/>
      <c r="CP13" s="844"/>
      <c r="CQ13" s="844"/>
      <c r="CR13" s="844"/>
      <c r="CS13" s="844"/>
      <c r="CT13" s="844"/>
      <c r="CU13" s="844"/>
      <c r="CV13" s="844"/>
      <c r="CW13" s="844"/>
      <c r="CX13" s="844"/>
      <c r="CY13" s="844"/>
      <c r="CZ13" s="844"/>
      <c r="DA13" s="844"/>
      <c r="DB13" s="844"/>
      <c r="DC13" s="844"/>
      <c r="DD13" s="844"/>
      <c r="DE13" s="844"/>
      <c r="DF13" s="844"/>
      <c r="DG13" s="844"/>
      <c r="DH13" s="844"/>
      <c r="DI13" s="844"/>
      <c r="DJ13" s="844"/>
      <c r="DK13" s="844"/>
      <c r="DL13" s="844"/>
      <c r="DM13" s="844"/>
      <c r="DN13" s="844"/>
      <c r="DO13" s="844"/>
      <c r="DP13" s="844"/>
      <c r="DQ13" s="844"/>
      <c r="DR13" s="844"/>
      <c r="DS13" s="844"/>
      <c r="DT13" s="844"/>
      <c r="DU13" s="844"/>
      <c r="DV13" s="844"/>
      <c r="DW13" s="844"/>
      <c r="DX13" s="844"/>
      <c r="DY13" s="844"/>
      <c r="DZ13" s="844"/>
      <c r="EA13" s="844"/>
      <c r="EB13" s="844"/>
      <c r="EC13" s="844"/>
      <c r="ED13" s="844"/>
      <c r="EE13" s="844"/>
      <c r="EF13" s="844"/>
      <c r="EG13" s="844"/>
      <c r="EH13" s="844"/>
      <c r="EI13" s="844"/>
      <c r="EJ13" s="844"/>
      <c r="EK13" s="844"/>
      <c r="EL13" s="844"/>
      <c r="EM13" s="844"/>
      <c r="EN13" s="844"/>
      <c r="EO13" s="844"/>
      <c r="EP13" s="844"/>
      <c r="EQ13" s="844"/>
      <c r="ER13" s="844"/>
      <c r="ES13" s="844"/>
      <c r="ET13" s="844"/>
      <c r="EU13" s="844"/>
      <c r="EV13" s="844"/>
      <c r="EW13" s="844"/>
      <c r="EX13" s="844"/>
      <c r="EY13" s="844"/>
      <c r="EZ13" s="844"/>
      <c r="FA13" s="844"/>
      <c r="FB13" s="844"/>
      <c r="FC13" s="844"/>
      <c r="FD13" s="844"/>
      <c r="FE13" s="844"/>
      <c r="FF13" s="844"/>
      <c r="FG13" s="844"/>
      <c r="FH13" s="844"/>
      <c r="FI13" s="844"/>
      <c r="FJ13" s="844"/>
      <c r="FK13" s="844"/>
      <c r="FL13" s="844"/>
      <c r="FM13" s="844"/>
      <c r="FN13" s="844"/>
      <c r="FO13" s="844"/>
      <c r="FP13" s="844"/>
      <c r="FQ13" s="844"/>
      <c r="FR13" s="844"/>
      <c r="FS13" s="844"/>
      <c r="FT13" s="844"/>
      <c r="FU13" s="844"/>
      <c r="FV13" s="844"/>
      <c r="FW13" s="844"/>
      <c r="FX13" s="844"/>
      <c r="FY13" s="844"/>
      <c r="FZ13" s="844"/>
      <c r="GA13" s="844"/>
      <c r="GB13" s="844"/>
      <c r="GC13" s="844"/>
      <c r="GD13" s="844"/>
      <c r="GE13" s="844"/>
      <c r="GF13" s="844"/>
      <c r="GG13" s="844"/>
      <c r="GH13" s="844"/>
      <c r="GI13" s="844"/>
      <c r="GJ13" s="844"/>
      <c r="GK13" s="844"/>
      <c r="GL13" s="844"/>
      <c r="GM13" s="844"/>
      <c r="GN13" s="844"/>
      <c r="GO13" s="844"/>
      <c r="GP13" s="844"/>
      <c r="GQ13" s="844"/>
      <c r="GR13" s="844"/>
      <c r="GS13" s="844"/>
      <c r="GT13" s="844"/>
      <c r="GU13" s="844"/>
      <c r="GV13" s="844"/>
      <c r="GW13" s="844"/>
      <c r="GX13" s="844"/>
      <c r="GY13" s="844"/>
      <c r="GZ13" s="844"/>
      <c r="HA13" s="844"/>
      <c r="HB13" s="844"/>
      <c r="HC13" s="844"/>
      <c r="HD13" s="844"/>
      <c r="HE13" s="844"/>
      <c r="HF13" s="844"/>
      <c r="HG13" s="844"/>
      <c r="HH13" s="844"/>
      <c r="HI13" s="844"/>
      <c r="HJ13" s="844"/>
      <c r="HK13" s="844"/>
      <c r="HL13" s="844"/>
      <c r="HM13" s="844"/>
      <c r="HN13" s="844"/>
      <c r="HO13" s="844"/>
      <c r="HP13" s="844"/>
      <c r="HQ13" s="844"/>
      <c r="HR13" s="844"/>
      <c r="HS13" s="844"/>
      <c r="HT13" s="844"/>
      <c r="HU13" s="844"/>
      <c r="HV13" s="844"/>
      <c r="HW13" s="844"/>
      <c r="HX13" s="844"/>
      <c r="HY13" s="844"/>
      <c r="HZ13" s="844"/>
      <c r="IA13" s="844"/>
      <c r="IB13" s="844"/>
      <c r="IC13" s="844"/>
      <c r="ID13" s="844"/>
      <c r="IE13" s="844"/>
      <c r="IF13" s="844"/>
      <c r="IG13" s="844"/>
      <c r="IH13" s="844"/>
      <c r="II13" s="844"/>
      <c r="IJ13" s="844"/>
      <c r="IK13" s="844"/>
      <c r="IL13" s="844"/>
      <c r="IM13" s="844"/>
      <c r="IN13" s="844"/>
      <c r="IO13" s="844"/>
      <c r="IP13" s="844"/>
      <c r="IQ13" s="844"/>
      <c r="IR13" s="844"/>
      <c r="IS13" s="844"/>
      <c r="IT13" s="844"/>
    </row>
    <row r="14" spans="1:254" s="852" customFormat="1" ht="15" customHeight="1" thickBot="1">
      <c r="A14" s="2188" t="s">
        <v>489</v>
      </c>
      <c r="B14" s="2189"/>
      <c r="C14" s="2190"/>
      <c r="D14" s="54" t="s">
        <v>243</v>
      </c>
      <c r="E14" s="1090"/>
      <c r="F14" s="5" t="s">
        <v>261</v>
      </c>
      <c r="G14" s="1091"/>
      <c r="H14" s="854"/>
      <c r="I14" s="63"/>
      <c r="J14" s="63"/>
      <c r="K14" s="853"/>
      <c r="L14" s="853"/>
      <c r="M14" s="853"/>
      <c r="N14" s="853"/>
      <c r="O14" s="853"/>
      <c r="P14" s="853"/>
      <c r="Q14" s="853"/>
      <c r="R14" s="844"/>
      <c r="S14" s="844"/>
      <c r="T14" s="844"/>
      <c r="U14" s="844"/>
      <c r="V14" s="844"/>
      <c r="W14" s="844"/>
      <c r="X14" s="844"/>
      <c r="Y14" s="844"/>
      <c r="Z14" s="844"/>
      <c r="AA14" s="844"/>
      <c r="AB14" s="844"/>
      <c r="AC14" s="844"/>
      <c r="AD14" s="844"/>
      <c r="AE14" s="844"/>
      <c r="AF14" s="844"/>
      <c r="AG14" s="844"/>
      <c r="AH14" s="844"/>
      <c r="AI14" s="844"/>
      <c r="AJ14" s="844"/>
      <c r="AK14" s="844"/>
      <c r="AL14" s="844"/>
      <c r="AM14" s="844"/>
      <c r="AN14" s="844"/>
      <c r="AO14" s="844"/>
      <c r="AP14" s="844"/>
      <c r="AQ14" s="844"/>
      <c r="AR14" s="844"/>
      <c r="AS14" s="844"/>
      <c r="AT14" s="844"/>
      <c r="AU14" s="844"/>
      <c r="AV14" s="844"/>
      <c r="AW14" s="844"/>
      <c r="AX14" s="844"/>
      <c r="AY14" s="844"/>
      <c r="AZ14" s="844"/>
      <c r="BA14" s="844"/>
      <c r="BB14" s="844"/>
      <c r="BC14" s="844"/>
      <c r="BD14" s="844"/>
      <c r="BE14" s="844"/>
      <c r="BF14" s="844"/>
      <c r="BG14" s="844"/>
      <c r="BH14" s="844"/>
      <c r="BI14" s="844"/>
      <c r="BJ14" s="844"/>
      <c r="BK14" s="844"/>
      <c r="BL14" s="844"/>
      <c r="BM14" s="844"/>
      <c r="BN14" s="844"/>
      <c r="BO14" s="844"/>
      <c r="BP14" s="844"/>
      <c r="BQ14" s="844"/>
      <c r="BR14" s="844"/>
      <c r="BS14" s="844"/>
      <c r="BT14" s="844"/>
      <c r="BU14" s="844"/>
      <c r="BV14" s="844"/>
      <c r="BW14" s="844"/>
      <c r="BX14" s="844"/>
      <c r="BY14" s="844"/>
      <c r="BZ14" s="844"/>
      <c r="CA14" s="844"/>
      <c r="CB14" s="844"/>
      <c r="CC14" s="844"/>
      <c r="CD14" s="844"/>
      <c r="CE14" s="844"/>
      <c r="CF14" s="844"/>
      <c r="CG14" s="844"/>
      <c r="CH14" s="844"/>
      <c r="CI14" s="844"/>
      <c r="CJ14" s="844"/>
      <c r="CK14" s="844"/>
      <c r="CL14" s="844"/>
      <c r="CM14" s="844"/>
      <c r="CN14" s="844"/>
      <c r="CO14" s="844"/>
      <c r="CP14" s="844"/>
      <c r="CQ14" s="844"/>
      <c r="CR14" s="844"/>
      <c r="CS14" s="844"/>
      <c r="CT14" s="844"/>
      <c r="CU14" s="844"/>
      <c r="CV14" s="844"/>
      <c r="CW14" s="844"/>
      <c r="CX14" s="844"/>
      <c r="CY14" s="844"/>
      <c r="CZ14" s="844"/>
      <c r="DA14" s="844"/>
      <c r="DB14" s="844"/>
      <c r="DC14" s="844"/>
      <c r="DD14" s="844"/>
      <c r="DE14" s="844"/>
      <c r="DF14" s="844"/>
      <c r="DG14" s="844"/>
      <c r="DH14" s="844"/>
      <c r="DI14" s="844"/>
      <c r="DJ14" s="844"/>
      <c r="DK14" s="844"/>
      <c r="DL14" s="844"/>
      <c r="DM14" s="844"/>
      <c r="DN14" s="844"/>
      <c r="DO14" s="844"/>
      <c r="DP14" s="844"/>
      <c r="DQ14" s="844"/>
      <c r="DR14" s="844"/>
      <c r="DS14" s="844"/>
      <c r="DT14" s="844"/>
      <c r="DU14" s="844"/>
      <c r="DV14" s="844"/>
      <c r="DW14" s="844"/>
      <c r="DX14" s="844"/>
      <c r="DY14" s="844"/>
      <c r="DZ14" s="844"/>
      <c r="EA14" s="844"/>
      <c r="EB14" s="844"/>
      <c r="EC14" s="844"/>
      <c r="ED14" s="844"/>
      <c r="EE14" s="844"/>
      <c r="EF14" s="844"/>
      <c r="EG14" s="844"/>
      <c r="EH14" s="844"/>
      <c r="EI14" s="844"/>
      <c r="EJ14" s="844"/>
      <c r="EK14" s="844"/>
      <c r="EL14" s="844"/>
      <c r="EM14" s="844"/>
      <c r="EN14" s="844"/>
      <c r="EO14" s="844"/>
      <c r="EP14" s="844"/>
      <c r="EQ14" s="844"/>
      <c r="ER14" s="844"/>
      <c r="ES14" s="844"/>
      <c r="ET14" s="844"/>
      <c r="EU14" s="844"/>
      <c r="EV14" s="844"/>
      <c r="EW14" s="844"/>
      <c r="EX14" s="844"/>
      <c r="EY14" s="844"/>
      <c r="EZ14" s="844"/>
      <c r="FA14" s="844"/>
      <c r="FB14" s="844"/>
      <c r="FC14" s="844"/>
      <c r="FD14" s="844"/>
      <c r="FE14" s="844"/>
      <c r="FF14" s="844"/>
      <c r="FG14" s="844"/>
      <c r="FH14" s="844"/>
      <c r="FI14" s="844"/>
      <c r="FJ14" s="844"/>
      <c r="FK14" s="844"/>
      <c r="FL14" s="844"/>
      <c r="FM14" s="844"/>
      <c r="FN14" s="844"/>
      <c r="FO14" s="844"/>
      <c r="FP14" s="844"/>
      <c r="FQ14" s="844"/>
      <c r="FR14" s="844"/>
      <c r="FS14" s="844"/>
      <c r="FT14" s="844"/>
      <c r="FU14" s="844"/>
      <c r="FV14" s="844"/>
      <c r="FW14" s="844"/>
      <c r="FX14" s="844"/>
      <c r="FY14" s="844"/>
      <c r="FZ14" s="844"/>
      <c r="GA14" s="844"/>
      <c r="GB14" s="844"/>
      <c r="GC14" s="844"/>
      <c r="GD14" s="844"/>
      <c r="GE14" s="844"/>
      <c r="GF14" s="844"/>
      <c r="GG14" s="844"/>
      <c r="GH14" s="844"/>
      <c r="GI14" s="844"/>
      <c r="GJ14" s="844"/>
      <c r="GK14" s="844"/>
      <c r="GL14" s="844"/>
      <c r="GM14" s="844"/>
      <c r="GN14" s="844"/>
      <c r="GO14" s="844"/>
      <c r="GP14" s="844"/>
      <c r="GQ14" s="844"/>
      <c r="GR14" s="844"/>
      <c r="GS14" s="844"/>
      <c r="GT14" s="844"/>
      <c r="GU14" s="844"/>
      <c r="GV14" s="844"/>
      <c r="GW14" s="844"/>
      <c r="GX14" s="844"/>
      <c r="GY14" s="844"/>
      <c r="GZ14" s="844"/>
      <c r="HA14" s="844"/>
      <c r="HB14" s="844"/>
      <c r="HC14" s="844"/>
      <c r="HD14" s="844"/>
      <c r="HE14" s="844"/>
      <c r="HF14" s="844"/>
      <c r="HG14" s="844"/>
      <c r="HH14" s="844"/>
      <c r="HI14" s="844"/>
      <c r="HJ14" s="844"/>
      <c r="HK14" s="844"/>
      <c r="HL14" s="844"/>
      <c r="HM14" s="844"/>
      <c r="HN14" s="844"/>
      <c r="HO14" s="844"/>
      <c r="HP14" s="844"/>
      <c r="HQ14" s="844"/>
      <c r="HR14" s="844"/>
      <c r="HS14" s="844"/>
      <c r="HT14" s="844"/>
      <c r="HU14" s="844"/>
      <c r="HV14" s="844"/>
      <c r="HW14" s="844"/>
      <c r="HX14" s="844"/>
      <c r="HY14" s="844"/>
      <c r="HZ14" s="844"/>
      <c r="IA14" s="844"/>
      <c r="IB14" s="844"/>
      <c r="IC14" s="844"/>
      <c r="ID14" s="844"/>
      <c r="IE14" s="844"/>
      <c r="IF14" s="844"/>
      <c r="IG14" s="844"/>
      <c r="IH14" s="844"/>
      <c r="II14" s="844"/>
      <c r="IJ14" s="844"/>
      <c r="IK14" s="844"/>
      <c r="IL14" s="844"/>
      <c r="IM14" s="844"/>
      <c r="IN14" s="844"/>
      <c r="IO14" s="844"/>
      <c r="IP14" s="844"/>
      <c r="IQ14" s="844"/>
      <c r="IR14" s="844"/>
      <c r="IS14" s="844"/>
      <c r="IT14" s="844"/>
    </row>
    <row r="15" spans="1:254" ht="21" customHeight="1">
      <c r="A15" s="72"/>
      <c r="B15" s="72"/>
      <c r="C15" s="72"/>
      <c r="D15" s="72"/>
      <c r="E15" s="72"/>
      <c r="F15" s="72"/>
      <c r="G15" s="72"/>
      <c r="H15" s="72"/>
      <c r="I15" s="72"/>
      <c r="J15" s="72"/>
      <c r="R15" s="844"/>
      <c r="S15" s="844"/>
      <c r="T15" s="844"/>
      <c r="U15" s="844"/>
      <c r="V15" s="844"/>
      <c r="W15" s="844"/>
      <c r="X15" s="844"/>
      <c r="Y15" s="844"/>
      <c r="Z15" s="844"/>
      <c r="AA15" s="844"/>
      <c r="AB15" s="844"/>
      <c r="AC15" s="844"/>
      <c r="AD15" s="844"/>
      <c r="AE15" s="844"/>
      <c r="AF15" s="844"/>
      <c r="AG15" s="844"/>
      <c r="AH15" s="844"/>
      <c r="AI15" s="844"/>
      <c r="AJ15" s="844"/>
      <c r="AK15" s="844"/>
      <c r="AL15" s="844"/>
      <c r="AM15" s="844"/>
      <c r="AN15" s="844"/>
      <c r="AO15" s="844"/>
      <c r="AP15" s="844"/>
      <c r="AQ15" s="844"/>
      <c r="AR15" s="844"/>
      <c r="AS15" s="844"/>
      <c r="AT15" s="844"/>
      <c r="AU15" s="844"/>
      <c r="AV15" s="844"/>
      <c r="AW15" s="844"/>
      <c r="AX15" s="844"/>
      <c r="AY15" s="844"/>
      <c r="AZ15" s="844"/>
      <c r="BA15" s="844"/>
      <c r="BB15" s="844"/>
      <c r="BC15" s="844"/>
      <c r="BD15" s="844"/>
      <c r="BE15" s="844"/>
      <c r="BF15" s="844"/>
      <c r="BG15" s="844"/>
      <c r="BH15" s="844"/>
      <c r="BI15" s="844"/>
      <c r="BJ15" s="844"/>
      <c r="BK15" s="844"/>
      <c r="BL15" s="844"/>
      <c r="BM15" s="844"/>
      <c r="BN15" s="844"/>
      <c r="BO15" s="844"/>
      <c r="BP15" s="844"/>
      <c r="BQ15" s="844"/>
      <c r="BR15" s="844"/>
      <c r="BS15" s="844"/>
      <c r="BT15" s="844"/>
      <c r="BU15" s="844"/>
      <c r="BV15" s="844"/>
      <c r="BW15" s="844"/>
      <c r="BX15" s="844"/>
      <c r="BY15" s="844"/>
      <c r="BZ15" s="844"/>
      <c r="CA15" s="844"/>
      <c r="CB15" s="844"/>
      <c r="CC15" s="844"/>
      <c r="CD15" s="844"/>
      <c r="CE15" s="844"/>
      <c r="CF15" s="844"/>
      <c r="CG15" s="844"/>
      <c r="CH15" s="844"/>
      <c r="CI15" s="844"/>
      <c r="CJ15" s="844"/>
      <c r="CK15" s="844"/>
      <c r="CL15" s="844"/>
      <c r="CM15" s="844"/>
      <c r="CN15" s="844"/>
      <c r="CO15" s="844"/>
      <c r="CP15" s="844"/>
      <c r="CQ15" s="844"/>
      <c r="CR15" s="844"/>
      <c r="CS15" s="844"/>
      <c r="CT15" s="844"/>
      <c r="CU15" s="844"/>
      <c r="CV15" s="844"/>
      <c r="CW15" s="844"/>
      <c r="CX15" s="844"/>
      <c r="CY15" s="844"/>
      <c r="CZ15" s="844"/>
      <c r="DA15" s="844"/>
      <c r="DB15" s="844"/>
      <c r="DC15" s="844"/>
      <c r="DD15" s="844"/>
      <c r="DE15" s="844"/>
      <c r="DF15" s="844"/>
      <c r="DG15" s="844"/>
      <c r="DH15" s="844"/>
      <c r="DI15" s="844"/>
      <c r="DJ15" s="844"/>
      <c r="DK15" s="844"/>
      <c r="DL15" s="844"/>
      <c r="DM15" s="844"/>
      <c r="DN15" s="844"/>
      <c r="DO15" s="844"/>
      <c r="DP15" s="844"/>
      <c r="DQ15" s="844"/>
      <c r="DR15" s="844"/>
      <c r="DS15" s="844"/>
      <c r="DT15" s="844"/>
      <c r="DU15" s="844"/>
      <c r="DV15" s="844"/>
      <c r="DW15" s="844"/>
      <c r="DX15" s="844"/>
      <c r="DY15" s="844"/>
      <c r="DZ15" s="844"/>
      <c r="EA15" s="844"/>
      <c r="EB15" s="844"/>
      <c r="EC15" s="844"/>
      <c r="ED15" s="844"/>
      <c r="EE15" s="844"/>
      <c r="EF15" s="844"/>
      <c r="EG15" s="844"/>
      <c r="EH15" s="844"/>
      <c r="EI15" s="844"/>
      <c r="EJ15" s="844"/>
      <c r="EK15" s="844"/>
      <c r="EL15" s="844"/>
      <c r="EM15" s="844"/>
      <c r="EN15" s="844"/>
      <c r="EO15" s="844"/>
      <c r="EP15" s="844"/>
      <c r="EQ15" s="844"/>
      <c r="ER15" s="844"/>
      <c r="ES15" s="844"/>
      <c r="ET15" s="844"/>
      <c r="EU15" s="844"/>
      <c r="EV15" s="844"/>
      <c r="EW15" s="844"/>
      <c r="EX15" s="844"/>
      <c r="EY15" s="844"/>
      <c r="EZ15" s="844"/>
      <c r="FA15" s="844"/>
      <c r="FB15" s="844"/>
      <c r="FC15" s="844"/>
      <c r="FD15" s="844"/>
      <c r="FE15" s="844"/>
      <c r="FF15" s="844"/>
      <c r="FG15" s="844"/>
      <c r="FH15" s="844"/>
      <c r="FI15" s="844"/>
      <c r="FJ15" s="844"/>
      <c r="FK15" s="844"/>
      <c r="FL15" s="844"/>
      <c r="FM15" s="844"/>
      <c r="FN15" s="844"/>
      <c r="FO15" s="844"/>
      <c r="FP15" s="844"/>
      <c r="FQ15" s="844"/>
      <c r="FR15" s="844"/>
      <c r="FS15" s="844"/>
      <c r="FT15" s="844"/>
      <c r="FU15" s="844"/>
      <c r="FV15" s="844"/>
      <c r="FW15" s="844"/>
      <c r="FX15" s="844"/>
      <c r="FY15" s="844"/>
      <c r="FZ15" s="844"/>
      <c r="GA15" s="844"/>
      <c r="GB15" s="844"/>
      <c r="GC15" s="844"/>
      <c r="GD15" s="844"/>
      <c r="GE15" s="844"/>
      <c r="GF15" s="844"/>
      <c r="GG15" s="844"/>
      <c r="GH15" s="844"/>
      <c r="GI15" s="844"/>
      <c r="GJ15" s="844"/>
      <c r="GK15" s="844"/>
      <c r="GL15" s="844"/>
      <c r="GM15" s="844"/>
      <c r="GN15" s="844"/>
      <c r="GO15" s="844"/>
      <c r="GP15" s="844"/>
      <c r="GQ15" s="844"/>
      <c r="GR15" s="844"/>
      <c r="GS15" s="844"/>
      <c r="GT15" s="844"/>
      <c r="GU15" s="844"/>
      <c r="GV15" s="844"/>
      <c r="GW15" s="844"/>
      <c r="GX15" s="844"/>
      <c r="GY15" s="844"/>
      <c r="GZ15" s="844"/>
      <c r="HA15" s="844"/>
      <c r="HB15" s="844"/>
      <c r="HC15" s="844"/>
      <c r="HD15" s="844"/>
      <c r="HE15" s="844"/>
      <c r="HF15" s="844"/>
      <c r="HG15" s="844"/>
      <c r="HH15" s="844"/>
      <c r="HI15" s="844"/>
      <c r="HJ15" s="844"/>
      <c r="HK15" s="844"/>
      <c r="HL15" s="844"/>
      <c r="HM15" s="844"/>
      <c r="HN15" s="844"/>
      <c r="HO15" s="844"/>
      <c r="HP15" s="844"/>
      <c r="HQ15" s="844"/>
      <c r="HR15" s="844"/>
      <c r="HS15" s="844"/>
      <c r="HT15" s="844"/>
      <c r="HU15" s="844"/>
      <c r="HV15" s="844"/>
      <c r="HW15" s="844"/>
      <c r="HX15" s="844"/>
      <c r="HY15" s="844"/>
      <c r="HZ15" s="844"/>
      <c r="IA15" s="844"/>
      <c r="IB15" s="844"/>
      <c r="IC15" s="844"/>
      <c r="ID15" s="844"/>
      <c r="IE15" s="844"/>
      <c r="IF15" s="844"/>
      <c r="IG15" s="844"/>
      <c r="IH15" s="844"/>
      <c r="II15" s="844"/>
      <c r="IJ15" s="844"/>
      <c r="IK15" s="844"/>
      <c r="IL15" s="844"/>
      <c r="IM15" s="844"/>
      <c r="IN15" s="844"/>
      <c r="IO15" s="844"/>
      <c r="IP15" s="844"/>
      <c r="IQ15" s="844"/>
      <c r="IR15" s="844"/>
      <c r="IS15" s="844"/>
      <c r="IT15" s="844"/>
    </row>
    <row r="16" spans="1:254" s="843" customFormat="1" ht="18">
      <c r="A16" s="1909" t="s">
        <v>509</v>
      </c>
      <c r="B16" s="1910"/>
      <c r="C16" s="1910"/>
      <c r="D16" s="1910"/>
      <c r="E16" s="1910"/>
      <c r="F16" s="1910"/>
      <c r="G16" s="1910"/>
      <c r="H16" s="1910"/>
      <c r="I16" s="1910"/>
      <c r="J16" s="1910"/>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4"/>
      <c r="AJ16" s="844"/>
      <c r="AK16" s="844"/>
      <c r="AL16" s="844"/>
      <c r="AM16" s="844"/>
      <c r="AN16" s="844"/>
      <c r="AO16" s="844"/>
      <c r="AP16" s="844"/>
      <c r="AQ16" s="844"/>
      <c r="AR16" s="844"/>
      <c r="AS16" s="844"/>
      <c r="AT16" s="844"/>
      <c r="AU16" s="844"/>
      <c r="AV16" s="844"/>
      <c r="AW16" s="844"/>
      <c r="AX16" s="844"/>
      <c r="AY16" s="844"/>
      <c r="AZ16" s="844"/>
      <c r="BA16" s="844"/>
      <c r="BB16" s="844"/>
      <c r="BC16" s="844"/>
      <c r="BD16" s="844"/>
      <c r="BE16" s="844"/>
      <c r="BF16" s="844"/>
      <c r="BG16" s="844"/>
      <c r="BH16" s="844"/>
      <c r="BI16" s="844"/>
      <c r="BJ16" s="844"/>
      <c r="BK16" s="844"/>
      <c r="BL16" s="844"/>
      <c r="BM16" s="844"/>
      <c r="BN16" s="844"/>
      <c r="BO16" s="844"/>
      <c r="BP16" s="844"/>
      <c r="BQ16" s="844"/>
      <c r="BR16" s="844"/>
      <c r="BS16" s="844"/>
      <c r="BT16" s="844"/>
      <c r="BU16" s="844"/>
      <c r="BV16" s="844"/>
      <c r="BW16" s="844"/>
      <c r="BX16" s="844"/>
      <c r="BY16" s="844"/>
      <c r="BZ16" s="844"/>
      <c r="CA16" s="844"/>
      <c r="CB16" s="844"/>
      <c r="CC16" s="844"/>
      <c r="CD16" s="844"/>
      <c r="CE16" s="844"/>
      <c r="CF16" s="844"/>
      <c r="CG16" s="844"/>
      <c r="CH16" s="844"/>
      <c r="CI16" s="844"/>
      <c r="CJ16" s="844"/>
      <c r="CK16" s="844"/>
      <c r="CL16" s="844"/>
      <c r="CM16" s="844"/>
      <c r="CN16" s="844"/>
      <c r="CO16" s="844"/>
      <c r="CP16" s="844"/>
      <c r="CQ16" s="844"/>
      <c r="CR16" s="844"/>
      <c r="CS16" s="844"/>
      <c r="CT16" s="844"/>
      <c r="CU16" s="844"/>
      <c r="CV16" s="844"/>
      <c r="CW16" s="844"/>
      <c r="CX16" s="844"/>
      <c r="CY16" s="844"/>
      <c r="CZ16" s="844"/>
      <c r="DA16" s="844"/>
      <c r="DB16" s="844"/>
      <c r="DC16" s="844"/>
      <c r="DD16" s="844"/>
      <c r="DE16" s="844"/>
      <c r="DF16" s="844"/>
      <c r="DG16" s="844"/>
      <c r="DH16" s="844"/>
      <c r="DI16" s="844"/>
      <c r="DJ16" s="844"/>
      <c r="DK16" s="844"/>
      <c r="DL16" s="844"/>
      <c r="DM16" s="844"/>
      <c r="DN16" s="844"/>
      <c r="DO16" s="844"/>
      <c r="DP16" s="844"/>
      <c r="DQ16" s="844"/>
      <c r="DR16" s="844"/>
      <c r="DS16" s="844"/>
      <c r="DT16" s="844"/>
      <c r="DU16" s="844"/>
      <c r="DV16" s="844"/>
      <c r="DW16" s="844"/>
      <c r="DX16" s="844"/>
      <c r="DY16" s="844"/>
      <c r="DZ16" s="844"/>
      <c r="EA16" s="844"/>
      <c r="EB16" s="844"/>
      <c r="EC16" s="844"/>
      <c r="ED16" s="844"/>
      <c r="EE16" s="844"/>
      <c r="EF16" s="844"/>
      <c r="EG16" s="844"/>
      <c r="EH16" s="844"/>
      <c r="EI16" s="844"/>
      <c r="EJ16" s="844"/>
      <c r="EK16" s="844"/>
      <c r="EL16" s="844"/>
      <c r="EM16" s="844"/>
      <c r="EN16" s="844"/>
      <c r="EO16" s="844"/>
      <c r="EP16" s="844"/>
      <c r="EQ16" s="844"/>
      <c r="ER16" s="844"/>
      <c r="ES16" s="844"/>
      <c r="ET16" s="844"/>
      <c r="EU16" s="844"/>
      <c r="EV16" s="844"/>
      <c r="EW16" s="844"/>
      <c r="EX16" s="844"/>
      <c r="EY16" s="844"/>
      <c r="EZ16" s="844"/>
      <c r="FA16" s="844"/>
      <c r="FB16" s="844"/>
      <c r="FC16" s="844"/>
      <c r="FD16" s="844"/>
      <c r="FE16" s="844"/>
      <c r="FF16" s="844"/>
      <c r="FG16" s="844"/>
      <c r="FH16" s="844"/>
      <c r="FI16" s="844"/>
      <c r="FJ16" s="844"/>
      <c r="FK16" s="844"/>
      <c r="FL16" s="844"/>
      <c r="FM16" s="844"/>
      <c r="FN16" s="844"/>
      <c r="FO16" s="844"/>
      <c r="FP16" s="844"/>
      <c r="FQ16" s="844"/>
      <c r="FR16" s="844"/>
      <c r="FS16" s="844"/>
      <c r="FT16" s="844"/>
      <c r="FU16" s="844"/>
      <c r="FV16" s="844"/>
      <c r="FW16" s="844"/>
      <c r="FX16" s="844"/>
      <c r="FY16" s="844"/>
      <c r="FZ16" s="844"/>
      <c r="GA16" s="844"/>
      <c r="GB16" s="844"/>
      <c r="GC16" s="844"/>
      <c r="GD16" s="844"/>
      <c r="GE16" s="844"/>
      <c r="GF16" s="844"/>
      <c r="GG16" s="844"/>
      <c r="GH16" s="844"/>
      <c r="GI16" s="844"/>
      <c r="GJ16" s="844"/>
      <c r="GK16" s="844"/>
      <c r="GL16" s="844"/>
      <c r="GM16" s="844"/>
      <c r="GN16" s="844"/>
      <c r="GO16" s="844"/>
      <c r="GP16" s="844"/>
      <c r="GQ16" s="844"/>
      <c r="GR16" s="844"/>
      <c r="GS16" s="844"/>
      <c r="GT16" s="844"/>
      <c r="GU16" s="844"/>
      <c r="GV16" s="844"/>
      <c r="GW16" s="844"/>
      <c r="GX16" s="844"/>
      <c r="GY16" s="844"/>
      <c r="GZ16" s="844"/>
      <c r="HA16" s="844"/>
      <c r="HB16" s="844"/>
      <c r="HC16" s="844"/>
      <c r="HD16" s="844"/>
      <c r="HE16" s="844"/>
      <c r="HF16" s="844"/>
      <c r="HG16" s="844"/>
      <c r="HH16" s="844"/>
      <c r="HI16" s="844"/>
      <c r="HJ16" s="844"/>
      <c r="HK16" s="844"/>
      <c r="HL16" s="844"/>
      <c r="HM16" s="844"/>
      <c r="HN16" s="844"/>
      <c r="HO16" s="844"/>
      <c r="HP16" s="844"/>
      <c r="HQ16" s="844"/>
      <c r="HR16" s="844"/>
      <c r="HS16" s="844"/>
      <c r="HT16" s="844"/>
      <c r="HU16" s="844"/>
      <c r="HV16" s="844"/>
      <c r="HW16" s="844"/>
      <c r="HX16" s="844"/>
      <c r="HY16" s="844"/>
      <c r="HZ16" s="844"/>
      <c r="IA16" s="844"/>
      <c r="IB16" s="844"/>
      <c r="IC16" s="844"/>
      <c r="ID16" s="844"/>
      <c r="IE16" s="844"/>
      <c r="IF16" s="844"/>
      <c r="IG16" s="844"/>
      <c r="IH16" s="844"/>
      <c r="II16" s="844"/>
      <c r="IJ16" s="844"/>
      <c r="IK16" s="844"/>
      <c r="IL16" s="844"/>
      <c r="IM16" s="844"/>
      <c r="IN16" s="844"/>
      <c r="IO16" s="844"/>
      <c r="IP16" s="844"/>
      <c r="IQ16" s="844"/>
      <c r="IR16" s="844"/>
      <c r="IS16" s="844"/>
      <c r="IT16" s="844"/>
    </row>
    <row r="17" spans="1:10" s="839" customFormat="1" ht="22.5" customHeight="1">
      <c r="A17" s="75" t="s">
        <v>466</v>
      </c>
      <c r="B17" s="840"/>
      <c r="C17" s="840"/>
      <c r="D17" s="840"/>
      <c r="E17" s="840"/>
      <c r="F17" s="840"/>
      <c r="G17" s="840"/>
      <c r="H17" s="840"/>
      <c r="I17" s="840"/>
      <c r="J17" s="851" t="s">
        <v>465</v>
      </c>
    </row>
    <row r="18" spans="1:10" s="839" customFormat="1" ht="22.5" customHeight="1">
      <c r="A18" s="75"/>
      <c r="B18" s="840"/>
      <c r="C18" s="840"/>
      <c r="D18" s="840"/>
      <c r="E18" s="840"/>
      <c r="F18" s="840"/>
      <c r="G18" s="840"/>
      <c r="H18" s="840"/>
      <c r="I18" s="840"/>
      <c r="J18" s="851"/>
    </row>
    <row r="19" spans="1:10" s="839" customFormat="1" ht="14.25">
      <c r="A19" s="75"/>
      <c r="B19" s="2184" t="s">
        <v>260</v>
      </c>
      <c r="C19" s="2185" t="s">
        <v>464</v>
      </c>
      <c r="D19" s="2186"/>
      <c r="E19" s="2186"/>
      <c r="F19" s="2186"/>
      <c r="G19" s="2186"/>
      <c r="H19" s="2186"/>
      <c r="I19" s="2186"/>
      <c r="J19" s="2200"/>
    </row>
    <row r="20" spans="1:10" s="839" customFormat="1" ht="14.25">
      <c r="A20" s="848">
        <v>1</v>
      </c>
      <c r="B20" s="2181"/>
      <c r="C20" s="2186"/>
      <c r="D20" s="2186"/>
      <c r="E20" s="2186"/>
      <c r="F20" s="2186"/>
      <c r="G20" s="2186"/>
      <c r="H20" s="2186"/>
      <c r="I20" s="2186"/>
      <c r="J20" s="2201"/>
    </row>
    <row r="21" spans="1:10" s="839" customFormat="1" ht="14.25">
      <c r="A21" s="848"/>
      <c r="B21" s="2180" t="s">
        <v>260</v>
      </c>
      <c r="C21" s="2185" t="s">
        <v>463</v>
      </c>
      <c r="D21" s="2186"/>
      <c r="E21" s="2186"/>
      <c r="F21" s="2186"/>
      <c r="G21" s="2186"/>
      <c r="H21" s="2186"/>
      <c r="I21" s="2186"/>
      <c r="J21" s="2220"/>
    </row>
    <row r="22" spans="1:10" s="839" customFormat="1" ht="14.25">
      <c r="A22" s="848">
        <v>2</v>
      </c>
      <c r="B22" s="2181"/>
      <c r="C22" s="2186"/>
      <c r="D22" s="2186"/>
      <c r="E22" s="2186"/>
      <c r="F22" s="2186"/>
      <c r="G22" s="2186"/>
      <c r="H22" s="2186"/>
      <c r="I22" s="2186"/>
      <c r="J22" s="2221"/>
    </row>
    <row r="23" spans="1:10" s="839" customFormat="1" ht="14.25">
      <c r="A23" s="848"/>
      <c r="B23" s="2180" t="s">
        <v>260</v>
      </c>
      <c r="C23" s="2182" t="s">
        <v>462</v>
      </c>
      <c r="D23" s="2186"/>
      <c r="E23" s="2186"/>
      <c r="F23" s="2186"/>
      <c r="G23" s="2186"/>
      <c r="H23" s="2186"/>
      <c r="I23" s="849"/>
      <c r="J23" s="2225"/>
    </row>
    <row r="24" spans="1:10" s="839" customFormat="1" ht="14.25">
      <c r="A24" s="848">
        <v>3</v>
      </c>
      <c r="B24" s="2181"/>
      <c r="C24" s="2186"/>
      <c r="D24" s="2186"/>
      <c r="E24" s="2186"/>
      <c r="F24" s="2186"/>
      <c r="G24" s="2186"/>
      <c r="H24" s="2186"/>
      <c r="I24" s="849"/>
      <c r="J24" s="2221"/>
    </row>
    <row r="25" spans="1:10" s="839" customFormat="1" ht="14.25">
      <c r="A25" s="848"/>
      <c r="B25" s="2180" t="s">
        <v>260</v>
      </c>
      <c r="C25" s="2182" t="s">
        <v>461</v>
      </c>
      <c r="D25" s="2183"/>
      <c r="E25" s="2183"/>
      <c r="F25" s="2183"/>
      <c r="G25" s="2183"/>
      <c r="H25" s="2183"/>
      <c r="I25" s="849"/>
      <c r="J25" s="2225"/>
    </row>
    <row r="26" spans="1:10" s="839" customFormat="1" ht="14.25">
      <c r="A26" s="848">
        <v>4</v>
      </c>
      <c r="B26" s="2181"/>
      <c r="C26" s="2183"/>
      <c r="D26" s="2183"/>
      <c r="E26" s="2183"/>
      <c r="F26" s="2183"/>
      <c r="G26" s="2183"/>
      <c r="H26" s="2183"/>
      <c r="I26" s="850"/>
      <c r="J26" s="2221"/>
    </row>
    <row r="27" spans="1:10" s="839" customFormat="1" ht="14.25">
      <c r="A27" s="848"/>
      <c r="B27" s="2180" t="s">
        <v>260</v>
      </c>
      <c r="C27" s="2222" t="s">
        <v>605</v>
      </c>
      <c r="D27" s="2183"/>
      <c r="E27" s="2183"/>
      <c r="F27" s="2183"/>
      <c r="G27" s="2183"/>
      <c r="H27" s="2183"/>
      <c r="I27" s="850"/>
      <c r="J27" s="2225"/>
    </row>
    <row r="28" spans="1:10" s="839" customFormat="1" ht="14.25">
      <c r="A28" s="848">
        <v>5</v>
      </c>
      <c r="B28" s="2181"/>
      <c r="C28" s="2183"/>
      <c r="D28" s="2183"/>
      <c r="E28" s="2183"/>
      <c r="F28" s="2183"/>
      <c r="G28" s="2183"/>
      <c r="H28" s="2183"/>
      <c r="I28" s="849"/>
      <c r="J28" s="2221"/>
    </row>
    <row r="29" spans="1:10" s="839" customFormat="1" ht="14.25">
      <c r="A29" s="848"/>
      <c r="B29" s="2180" t="s">
        <v>260</v>
      </c>
      <c r="C29" s="2222" t="s">
        <v>606</v>
      </c>
      <c r="D29" s="2183"/>
      <c r="E29" s="2183"/>
      <c r="F29" s="2183"/>
      <c r="G29" s="2183"/>
      <c r="H29" s="2183"/>
      <c r="I29" s="2183"/>
      <c r="J29" s="2220"/>
    </row>
    <row r="30" spans="1:10" s="839" customFormat="1" ht="14.25">
      <c r="A30" s="848">
        <v>6</v>
      </c>
      <c r="B30" s="2181"/>
      <c r="C30" s="2183"/>
      <c r="D30" s="2183"/>
      <c r="E30" s="2183"/>
      <c r="F30" s="2183"/>
      <c r="G30" s="2183"/>
      <c r="H30" s="2183"/>
      <c r="I30" s="2183"/>
      <c r="J30" s="2231"/>
    </row>
    <row r="31" spans="1:10" s="839" customFormat="1" ht="27" customHeight="1">
      <c r="A31" s="840"/>
      <c r="B31" s="77"/>
      <c r="C31" s="845"/>
      <c r="D31" s="840"/>
      <c r="E31" s="840"/>
      <c r="F31" s="840"/>
      <c r="G31" s="840"/>
      <c r="H31" s="840"/>
      <c r="I31" s="847"/>
      <c r="J31" s="1161"/>
    </row>
    <row r="32" spans="1:10" s="839" customFormat="1" ht="7.5" customHeight="1" hidden="1">
      <c r="A32" s="840"/>
      <c r="B32" s="805"/>
      <c r="C32" s="845"/>
      <c r="D32" s="840"/>
      <c r="E32" s="840"/>
      <c r="F32" s="840"/>
      <c r="G32" s="840"/>
      <c r="H32" s="840"/>
      <c r="I32" s="847"/>
      <c r="J32" s="846"/>
    </row>
    <row r="33" spans="1:254" s="843" customFormat="1" ht="18">
      <c r="A33" s="2223" t="s">
        <v>510</v>
      </c>
      <c r="B33" s="2224"/>
      <c r="C33" s="2224"/>
      <c r="D33" s="2224"/>
      <c r="E33" s="2224"/>
      <c r="F33" s="2224"/>
      <c r="G33" s="2224"/>
      <c r="H33" s="2224"/>
      <c r="I33" s="2224"/>
      <c r="J33" s="222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844"/>
      <c r="AL33" s="844"/>
      <c r="AM33" s="844"/>
      <c r="AN33" s="844"/>
      <c r="AO33" s="844"/>
      <c r="AP33" s="844"/>
      <c r="AQ33" s="844"/>
      <c r="AR33" s="844"/>
      <c r="AS33" s="844"/>
      <c r="AT33" s="844"/>
      <c r="AU33" s="844"/>
      <c r="AV33" s="844"/>
      <c r="AW33" s="844"/>
      <c r="AX33" s="844"/>
      <c r="AY33" s="844"/>
      <c r="AZ33" s="844"/>
      <c r="BA33" s="844"/>
      <c r="BB33" s="844"/>
      <c r="BC33" s="844"/>
      <c r="BD33" s="844"/>
      <c r="BE33" s="844"/>
      <c r="BF33" s="844"/>
      <c r="BG33" s="844"/>
      <c r="BH33" s="844"/>
      <c r="BI33" s="844"/>
      <c r="BJ33" s="844"/>
      <c r="BK33" s="844"/>
      <c r="BL33" s="844"/>
      <c r="BM33" s="844"/>
      <c r="BN33" s="844"/>
      <c r="BO33" s="844"/>
      <c r="BP33" s="844"/>
      <c r="BQ33" s="844"/>
      <c r="BR33" s="844"/>
      <c r="BS33" s="844"/>
      <c r="BT33" s="844"/>
      <c r="BU33" s="844"/>
      <c r="BV33" s="844"/>
      <c r="BW33" s="844"/>
      <c r="BX33" s="844"/>
      <c r="BY33" s="844"/>
      <c r="BZ33" s="844"/>
      <c r="CA33" s="844"/>
      <c r="CB33" s="844"/>
      <c r="CC33" s="844"/>
      <c r="CD33" s="844"/>
      <c r="CE33" s="844"/>
      <c r="CF33" s="844"/>
      <c r="CG33" s="844"/>
      <c r="CH33" s="844"/>
      <c r="CI33" s="844"/>
      <c r="CJ33" s="844"/>
      <c r="CK33" s="844"/>
      <c r="CL33" s="844"/>
      <c r="CM33" s="844"/>
      <c r="CN33" s="844"/>
      <c r="CO33" s="844"/>
      <c r="CP33" s="844"/>
      <c r="CQ33" s="844"/>
      <c r="CR33" s="844"/>
      <c r="CS33" s="844"/>
      <c r="CT33" s="844"/>
      <c r="CU33" s="844"/>
      <c r="CV33" s="844"/>
      <c r="CW33" s="844"/>
      <c r="CX33" s="844"/>
      <c r="CY33" s="844"/>
      <c r="CZ33" s="844"/>
      <c r="DA33" s="844"/>
      <c r="DB33" s="844"/>
      <c r="DC33" s="844"/>
      <c r="DD33" s="844"/>
      <c r="DE33" s="844"/>
      <c r="DF33" s="844"/>
      <c r="DG33" s="844"/>
      <c r="DH33" s="844"/>
      <c r="DI33" s="844"/>
      <c r="DJ33" s="844"/>
      <c r="DK33" s="844"/>
      <c r="DL33" s="844"/>
      <c r="DM33" s="844"/>
      <c r="DN33" s="844"/>
      <c r="DO33" s="844"/>
      <c r="DP33" s="844"/>
      <c r="DQ33" s="844"/>
      <c r="DR33" s="844"/>
      <c r="DS33" s="844"/>
      <c r="DT33" s="844"/>
      <c r="DU33" s="844"/>
      <c r="DV33" s="844"/>
      <c r="DW33" s="844"/>
      <c r="DX33" s="844"/>
      <c r="DY33" s="844"/>
      <c r="DZ33" s="844"/>
      <c r="EA33" s="844"/>
      <c r="EB33" s="844"/>
      <c r="EC33" s="844"/>
      <c r="ED33" s="844"/>
      <c r="EE33" s="844"/>
      <c r="EF33" s="844"/>
      <c r="EG33" s="844"/>
      <c r="EH33" s="844"/>
      <c r="EI33" s="844"/>
      <c r="EJ33" s="844"/>
      <c r="EK33" s="844"/>
      <c r="EL33" s="844"/>
      <c r="EM33" s="844"/>
      <c r="EN33" s="844"/>
      <c r="EO33" s="844"/>
      <c r="EP33" s="844"/>
      <c r="EQ33" s="844"/>
      <c r="ER33" s="844"/>
      <c r="ES33" s="844"/>
      <c r="ET33" s="844"/>
      <c r="EU33" s="844"/>
      <c r="EV33" s="844"/>
      <c r="EW33" s="844"/>
      <c r="EX33" s="844"/>
      <c r="EY33" s="844"/>
      <c r="EZ33" s="844"/>
      <c r="FA33" s="844"/>
      <c r="FB33" s="844"/>
      <c r="FC33" s="844"/>
      <c r="FD33" s="844"/>
      <c r="FE33" s="844"/>
      <c r="FF33" s="844"/>
      <c r="FG33" s="844"/>
      <c r="FH33" s="844"/>
      <c r="FI33" s="844"/>
      <c r="FJ33" s="844"/>
      <c r="FK33" s="844"/>
      <c r="FL33" s="844"/>
      <c r="FM33" s="844"/>
      <c r="FN33" s="844"/>
      <c r="FO33" s="844"/>
      <c r="FP33" s="844"/>
      <c r="FQ33" s="844"/>
      <c r="FR33" s="844"/>
      <c r="FS33" s="844"/>
      <c r="FT33" s="844"/>
      <c r="FU33" s="844"/>
      <c r="FV33" s="844"/>
      <c r="FW33" s="844"/>
      <c r="FX33" s="844"/>
      <c r="FY33" s="844"/>
      <c r="FZ33" s="844"/>
      <c r="GA33" s="844"/>
      <c r="GB33" s="844"/>
      <c r="GC33" s="844"/>
      <c r="GD33" s="844"/>
      <c r="GE33" s="844"/>
      <c r="GF33" s="844"/>
      <c r="GG33" s="844"/>
      <c r="GH33" s="844"/>
      <c r="GI33" s="844"/>
      <c r="GJ33" s="844"/>
      <c r="GK33" s="844"/>
      <c r="GL33" s="844"/>
      <c r="GM33" s="844"/>
      <c r="GN33" s="844"/>
      <c r="GO33" s="844"/>
      <c r="GP33" s="844"/>
      <c r="GQ33" s="844"/>
      <c r="GR33" s="844"/>
      <c r="GS33" s="844"/>
      <c r="GT33" s="844"/>
      <c r="GU33" s="844"/>
      <c r="GV33" s="844"/>
      <c r="GW33" s="844"/>
      <c r="GX33" s="844"/>
      <c r="GY33" s="844"/>
      <c r="GZ33" s="844"/>
      <c r="HA33" s="844"/>
      <c r="HB33" s="844"/>
      <c r="HC33" s="844"/>
      <c r="HD33" s="844"/>
      <c r="HE33" s="844"/>
      <c r="HF33" s="844"/>
      <c r="HG33" s="844"/>
      <c r="HH33" s="844"/>
      <c r="HI33" s="844"/>
      <c r="HJ33" s="844"/>
      <c r="HK33" s="844"/>
      <c r="HL33" s="844"/>
      <c r="HM33" s="844"/>
      <c r="HN33" s="844"/>
      <c r="HO33" s="844"/>
      <c r="HP33" s="844"/>
      <c r="HQ33" s="844"/>
      <c r="HR33" s="844"/>
      <c r="HS33" s="844"/>
      <c r="HT33" s="844"/>
      <c r="HU33" s="844"/>
      <c r="HV33" s="844"/>
      <c r="HW33" s="844"/>
      <c r="HX33" s="844"/>
      <c r="HY33" s="844"/>
      <c r="HZ33" s="844"/>
      <c r="IA33" s="844"/>
      <c r="IB33" s="844"/>
      <c r="IC33" s="844"/>
      <c r="ID33" s="844"/>
      <c r="IE33" s="844"/>
      <c r="IF33" s="844"/>
      <c r="IG33" s="844"/>
      <c r="IH33" s="844"/>
      <c r="II33" s="844"/>
      <c r="IJ33" s="844"/>
      <c r="IK33" s="844"/>
      <c r="IL33" s="844"/>
      <c r="IM33" s="844"/>
      <c r="IN33" s="844"/>
      <c r="IO33" s="844"/>
      <c r="IP33" s="844"/>
      <c r="IQ33" s="844"/>
      <c r="IR33" s="844"/>
      <c r="IS33" s="844"/>
      <c r="IT33" s="844"/>
    </row>
    <row r="34" spans="1:254" s="843" customFormat="1" ht="8.25" customHeight="1">
      <c r="A34" s="77"/>
      <c r="B34" s="77"/>
      <c r="C34" s="77"/>
      <c r="D34" s="77"/>
      <c r="E34" s="77"/>
      <c r="F34" s="77"/>
      <c r="G34" s="77"/>
      <c r="H34" s="77"/>
      <c r="I34" s="77"/>
      <c r="J34" s="77"/>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4"/>
      <c r="AY34" s="844"/>
      <c r="AZ34" s="844"/>
      <c r="BA34" s="844"/>
      <c r="BB34" s="844"/>
      <c r="BC34" s="844"/>
      <c r="BD34" s="844"/>
      <c r="BE34" s="844"/>
      <c r="BF34" s="844"/>
      <c r="BG34" s="844"/>
      <c r="BH34" s="844"/>
      <c r="BI34" s="844"/>
      <c r="BJ34" s="844"/>
      <c r="BK34" s="844"/>
      <c r="BL34" s="844"/>
      <c r="BM34" s="844"/>
      <c r="BN34" s="844"/>
      <c r="BO34" s="844"/>
      <c r="BP34" s="844"/>
      <c r="BQ34" s="844"/>
      <c r="BR34" s="844"/>
      <c r="BS34" s="844"/>
      <c r="BT34" s="844"/>
      <c r="BU34" s="844"/>
      <c r="BV34" s="844"/>
      <c r="BW34" s="844"/>
      <c r="BX34" s="844"/>
      <c r="BY34" s="844"/>
      <c r="BZ34" s="844"/>
      <c r="CA34" s="844"/>
      <c r="CB34" s="844"/>
      <c r="CC34" s="844"/>
      <c r="CD34" s="844"/>
      <c r="CE34" s="844"/>
      <c r="CF34" s="844"/>
      <c r="CG34" s="844"/>
      <c r="CH34" s="844"/>
      <c r="CI34" s="844"/>
      <c r="CJ34" s="844"/>
      <c r="CK34" s="844"/>
      <c r="CL34" s="844"/>
      <c r="CM34" s="844"/>
      <c r="CN34" s="844"/>
      <c r="CO34" s="844"/>
      <c r="CP34" s="844"/>
      <c r="CQ34" s="844"/>
      <c r="CR34" s="844"/>
      <c r="CS34" s="844"/>
      <c r="CT34" s="844"/>
      <c r="CU34" s="844"/>
      <c r="CV34" s="844"/>
      <c r="CW34" s="844"/>
      <c r="CX34" s="844"/>
      <c r="CY34" s="844"/>
      <c r="CZ34" s="844"/>
      <c r="DA34" s="844"/>
      <c r="DB34" s="844"/>
      <c r="DC34" s="844"/>
      <c r="DD34" s="844"/>
      <c r="DE34" s="844"/>
      <c r="DF34" s="844"/>
      <c r="DG34" s="844"/>
      <c r="DH34" s="844"/>
      <c r="DI34" s="844"/>
      <c r="DJ34" s="844"/>
      <c r="DK34" s="844"/>
      <c r="DL34" s="844"/>
      <c r="DM34" s="844"/>
      <c r="DN34" s="844"/>
      <c r="DO34" s="844"/>
      <c r="DP34" s="844"/>
      <c r="DQ34" s="844"/>
      <c r="DR34" s="844"/>
      <c r="DS34" s="844"/>
      <c r="DT34" s="844"/>
      <c r="DU34" s="844"/>
      <c r="DV34" s="844"/>
      <c r="DW34" s="844"/>
      <c r="DX34" s="844"/>
      <c r="DY34" s="844"/>
      <c r="DZ34" s="844"/>
      <c r="EA34" s="844"/>
      <c r="EB34" s="844"/>
      <c r="EC34" s="844"/>
      <c r="ED34" s="844"/>
      <c r="EE34" s="844"/>
      <c r="EF34" s="844"/>
      <c r="EG34" s="844"/>
      <c r="EH34" s="844"/>
      <c r="EI34" s="844"/>
      <c r="EJ34" s="844"/>
      <c r="EK34" s="844"/>
      <c r="EL34" s="844"/>
      <c r="EM34" s="844"/>
      <c r="EN34" s="844"/>
      <c r="EO34" s="844"/>
      <c r="EP34" s="844"/>
      <c r="EQ34" s="844"/>
      <c r="ER34" s="844"/>
      <c r="ES34" s="844"/>
      <c r="ET34" s="844"/>
      <c r="EU34" s="844"/>
      <c r="EV34" s="844"/>
      <c r="EW34" s="844"/>
      <c r="EX34" s="844"/>
      <c r="EY34" s="844"/>
      <c r="EZ34" s="844"/>
      <c r="FA34" s="844"/>
      <c r="FB34" s="844"/>
      <c r="FC34" s="844"/>
      <c r="FD34" s="844"/>
      <c r="FE34" s="844"/>
      <c r="FF34" s="844"/>
      <c r="FG34" s="844"/>
      <c r="FH34" s="844"/>
      <c r="FI34" s="844"/>
      <c r="FJ34" s="844"/>
      <c r="FK34" s="844"/>
      <c r="FL34" s="844"/>
      <c r="FM34" s="844"/>
      <c r="FN34" s="844"/>
      <c r="FO34" s="844"/>
      <c r="FP34" s="844"/>
      <c r="FQ34" s="844"/>
      <c r="FR34" s="844"/>
      <c r="FS34" s="844"/>
      <c r="FT34" s="844"/>
      <c r="FU34" s="844"/>
      <c r="FV34" s="844"/>
      <c r="FW34" s="844"/>
      <c r="FX34" s="844"/>
      <c r="FY34" s="844"/>
      <c r="FZ34" s="844"/>
      <c r="GA34" s="844"/>
      <c r="GB34" s="844"/>
      <c r="GC34" s="844"/>
      <c r="GD34" s="844"/>
      <c r="GE34" s="844"/>
      <c r="GF34" s="844"/>
      <c r="GG34" s="844"/>
      <c r="GH34" s="844"/>
      <c r="GI34" s="844"/>
      <c r="GJ34" s="844"/>
      <c r="GK34" s="844"/>
      <c r="GL34" s="844"/>
      <c r="GM34" s="844"/>
      <c r="GN34" s="844"/>
      <c r="GO34" s="844"/>
      <c r="GP34" s="844"/>
      <c r="GQ34" s="844"/>
      <c r="GR34" s="844"/>
      <c r="GS34" s="844"/>
      <c r="GT34" s="844"/>
      <c r="GU34" s="844"/>
      <c r="GV34" s="844"/>
      <c r="GW34" s="844"/>
      <c r="GX34" s="844"/>
      <c r="GY34" s="844"/>
      <c r="GZ34" s="844"/>
      <c r="HA34" s="844"/>
      <c r="HB34" s="844"/>
      <c r="HC34" s="844"/>
      <c r="HD34" s="844"/>
      <c r="HE34" s="844"/>
      <c r="HF34" s="844"/>
      <c r="HG34" s="844"/>
      <c r="HH34" s="844"/>
      <c r="HI34" s="844"/>
      <c r="HJ34" s="844"/>
      <c r="HK34" s="844"/>
      <c r="HL34" s="844"/>
      <c r="HM34" s="844"/>
      <c r="HN34" s="844"/>
      <c r="HO34" s="844"/>
      <c r="HP34" s="844"/>
      <c r="HQ34" s="844"/>
      <c r="HR34" s="844"/>
      <c r="HS34" s="844"/>
      <c r="HT34" s="844"/>
      <c r="HU34" s="844"/>
      <c r="HV34" s="844"/>
      <c r="HW34" s="844"/>
      <c r="HX34" s="844"/>
      <c r="HY34" s="844"/>
      <c r="HZ34" s="844"/>
      <c r="IA34" s="844"/>
      <c r="IB34" s="844"/>
      <c r="IC34" s="844"/>
      <c r="ID34" s="844"/>
      <c r="IE34" s="844"/>
      <c r="IF34" s="844"/>
      <c r="IG34" s="844"/>
      <c r="IH34" s="844"/>
      <c r="II34" s="844"/>
      <c r="IJ34" s="844"/>
      <c r="IK34" s="844"/>
      <c r="IL34" s="844"/>
      <c r="IM34" s="844"/>
      <c r="IN34" s="844"/>
      <c r="IO34" s="844"/>
      <c r="IP34" s="844"/>
      <c r="IQ34" s="844"/>
      <c r="IR34" s="844"/>
      <c r="IS34" s="844"/>
      <c r="IT34" s="844"/>
    </row>
    <row r="35" spans="1:254" s="843" customFormat="1" ht="24" customHeight="1">
      <c r="A35" s="845" t="s">
        <v>460</v>
      </c>
      <c r="B35" s="77"/>
      <c r="C35" s="77"/>
      <c r="D35" s="77"/>
      <c r="E35" s="77"/>
      <c r="F35" s="77"/>
      <c r="G35" s="77"/>
      <c r="H35" s="77"/>
      <c r="I35" s="77"/>
      <c r="J35" s="77"/>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4"/>
      <c r="AY35" s="844"/>
      <c r="AZ35" s="844"/>
      <c r="BA35" s="844"/>
      <c r="BB35" s="844"/>
      <c r="BC35" s="844"/>
      <c r="BD35" s="844"/>
      <c r="BE35" s="844"/>
      <c r="BF35" s="844"/>
      <c r="BG35" s="844"/>
      <c r="BH35" s="844"/>
      <c r="BI35" s="844"/>
      <c r="BJ35" s="844"/>
      <c r="BK35" s="844"/>
      <c r="BL35" s="844"/>
      <c r="BM35" s="844"/>
      <c r="BN35" s="844"/>
      <c r="BO35" s="844"/>
      <c r="BP35" s="844"/>
      <c r="BQ35" s="844"/>
      <c r="BR35" s="844"/>
      <c r="BS35" s="844"/>
      <c r="BT35" s="844"/>
      <c r="BU35" s="844"/>
      <c r="BV35" s="844"/>
      <c r="BW35" s="844"/>
      <c r="BX35" s="844"/>
      <c r="BY35" s="844"/>
      <c r="BZ35" s="844"/>
      <c r="CA35" s="844"/>
      <c r="CB35" s="844"/>
      <c r="CC35" s="844"/>
      <c r="CD35" s="844"/>
      <c r="CE35" s="844"/>
      <c r="CF35" s="844"/>
      <c r="CG35" s="844"/>
      <c r="CH35" s="844"/>
      <c r="CI35" s="844"/>
      <c r="CJ35" s="844"/>
      <c r="CK35" s="844"/>
      <c r="CL35" s="844"/>
      <c r="CM35" s="844"/>
      <c r="CN35" s="844"/>
      <c r="CO35" s="844"/>
      <c r="CP35" s="844"/>
      <c r="CQ35" s="844"/>
      <c r="CR35" s="844"/>
      <c r="CS35" s="844"/>
      <c r="CT35" s="844"/>
      <c r="CU35" s="844"/>
      <c r="CV35" s="844"/>
      <c r="CW35" s="844"/>
      <c r="CX35" s="844"/>
      <c r="CY35" s="844"/>
      <c r="CZ35" s="844"/>
      <c r="DA35" s="844"/>
      <c r="DB35" s="844"/>
      <c r="DC35" s="844"/>
      <c r="DD35" s="844"/>
      <c r="DE35" s="844"/>
      <c r="DF35" s="844"/>
      <c r="DG35" s="844"/>
      <c r="DH35" s="844"/>
      <c r="DI35" s="844"/>
      <c r="DJ35" s="844"/>
      <c r="DK35" s="844"/>
      <c r="DL35" s="844"/>
      <c r="DM35" s="844"/>
      <c r="DN35" s="844"/>
      <c r="DO35" s="844"/>
      <c r="DP35" s="844"/>
      <c r="DQ35" s="844"/>
      <c r="DR35" s="844"/>
      <c r="DS35" s="844"/>
      <c r="DT35" s="844"/>
      <c r="DU35" s="844"/>
      <c r="DV35" s="844"/>
      <c r="DW35" s="844"/>
      <c r="DX35" s="844"/>
      <c r="DY35" s="844"/>
      <c r="DZ35" s="844"/>
      <c r="EA35" s="844"/>
      <c r="EB35" s="844"/>
      <c r="EC35" s="844"/>
      <c r="ED35" s="844"/>
      <c r="EE35" s="844"/>
      <c r="EF35" s="844"/>
      <c r="EG35" s="844"/>
      <c r="EH35" s="844"/>
      <c r="EI35" s="844"/>
      <c r="EJ35" s="844"/>
      <c r="EK35" s="844"/>
      <c r="EL35" s="844"/>
      <c r="EM35" s="844"/>
      <c r="EN35" s="844"/>
      <c r="EO35" s="844"/>
      <c r="EP35" s="844"/>
      <c r="EQ35" s="844"/>
      <c r="ER35" s="844"/>
      <c r="ES35" s="844"/>
      <c r="ET35" s="844"/>
      <c r="EU35" s="844"/>
      <c r="EV35" s="844"/>
      <c r="EW35" s="844"/>
      <c r="EX35" s="844"/>
      <c r="EY35" s="844"/>
      <c r="EZ35" s="844"/>
      <c r="FA35" s="844"/>
      <c r="FB35" s="844"/>
      <c r="FC35" s="844"/>
      <c r="FD35" s="844"/>
      <c r="FE35" s="844"/>
      <c r="FF35" s="844"/>
      <c r="FG35" s="844"/>
      <c r="FH35" s="844"/>
      <c r="FI35" s="844"/>
      <c r="FJ35" s="844"/>
      <c r="FK35" s="844"/>
      <c r="FL35" s="844"/>
      <c r="FM35" s="844"/>
      <c r="FN35" s="844"/>
      <c r="FO35" s="844"/>
      <c r="FP35" s="844"/>
      <c r="FQ35" s="844"/>
      <c r="FR35" s="844"/>
      <c r="FS35" s="844"/>
      <c r="FT35" s="844"/>
      <c r="FU35" s="844"/>
      <c r="FV35" s="844"/>
      <c r="FW35" s="844"/>
      <c r="FX35" s="844"/>
      <c r="FY35" s="844"/>
      <c r="FZ35" s="844"/>
      <c r="GA35" s="844"/>
      <c r="GB35" s="844"/>
      <c r="GC35" s="844"/>
      <c r="GD35" s="844"/>
      <c r="GE35" s="844"/>
      <c r="GF35" s="844"/>
      <c r="GG35" s="844"/>
      <c r="GH35" s="844"/>
      <c r="GI35" s="844"/>
      <c r="GJ35" s="844"/>
      <c r="GK35" s="844"/>
      <c r="GL35" s="844"/>
      <c r="GM35" s="844"/>
      <c r="GN35" s="844"/>
      <c r="GO35" s="844"/>
      <c r="GP35" s="844"/>
      <c r="GQ35" s="844"/>
      <c r="GR35" s="844"/>
      <c r="GS35" s="844"/>
      <c r="GT35" s="844"/>
      <c r="GU35" s="844"/>
      <c r="GV35" s="844"/>
      <c r="GW35" s="844"/>
      <c r="GX35" s="844"/>
      <c r="GY35" s="844"/>
      <c r="GZ35" s="844"/>
      <c r="HA35" s="844"/>
      <c r="HB35" s="844"/>
      <c r="HC35" s="844"/>
      <c r="HD35" s="844"/>
      <c r="HE35" s="844"/>
      <c r="HF35" s="844"/>
      <c r="HG35" s="844"/>
      <c r="HH35" s="844"/>
      <c r="HI35" s="844"/>
      <c r="HJ35" s="844"/>
      <c r="HK35" s="844"/>
      <c r="HL35" s="844"/>
      <c r="HM35" s="844"/>
      <c r="HN35" s="844"/>
      <c r="HO35" s="844"/>
      <c r="HP35" s="844"/>
      <c r="HQ35" s="844"/>
      <c r="HR35" s="844"/>
      <c r="HS35" s="844"/>
      <c r="HT35" s="844"/>
      <c r="HU35" s="844"/>
      <c r="HV35" s="844"/>
      <c r="HW35" s="844"/>
      <c r="HX35" s="844"/>
      <c r="HY35" s="844"/>
      <c r="HZ35" s="844"/>
      <c r="IA35" s="844"/>
      <c r="IB35" s="844"/>
      <c r="IC35" s="844"/>
      <c r="ID35" s="844"/>
      <c r="IE35" s="844"/>
      <c r="IF35" s="844"/>
      <c r="IG35" s="844"/>
      <c r="IH35" s="844"/>
      <c r="II35" s="844"/>
      <c r="IJ35" s="844"/>
      <c r="IK35" s="844"/>
      <c r="IL35" s="844"/>
      <c r="IM35" s="844"/>
      <c r="IN35" s="844"/>
      <c r="IO35" s="844"/>
      <c r="IP35" s="844"/>
      <c r="IQ35" s="844"/>
      <c r="IR35" s="844"/>
      <c r="IS35" s="844"/>
      <c r="IT35" s="844"/>
    </row>
    <row r="36" spans="1:254" s="843" customFormat="1" ht="4.5" customHeight="1">
      <c r="A36" s="77"/>
      <c r="B36" s="77"/>
      <c r="C36" s="77"/>
      <c r="D36" s="77"/>
      <c r="E36" s="77"/>
      <c r="F36" s="77"/>
      <c r="G36" s="77"/>
      <c r="H36" s="77"/>
      <c r="I36" s="77"/>
      <c r="J36" s="77"/>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4"/>
      <c r="AP36" s="844"/>
      <c r="AQ36" s="844"/>
      <c r="AR36" s="844"/>
      <c r="AS36" s="844"/>
      <c r="AT36" s="844"/>
      <c r="AU36" s="844"/>
      <c r="AV36" s="844"/>
      <c r="AW36" s="844"/>
      <c r="AX36" s="844"/>
      <c r="AY36" s="844"/>
      <c r="AZ36" s="844"/>
      <c r="BA36" s="844"/>
      <c r="BB36" s="844"/>
      <c r="BC36" s="844"/>
      <c r="BD36" s="844"/>
      <c r="BE36" s="844"/>
      <c r="BF36" s="844"/>
      <c r="BG36" s="844"/>
      <c r="BH36" s="844"/>
      <c r="BI36" s="844"/>
      <c r="BJ36" s="844"/>
      <c r="BK36" s="844"/>
      <c r="BL36" s="844"/>
      <c r="BM36" s="844"/>
      <c r="BN36" s="844"/>
      <c r="BO36" s="844"/>
      <c r="BP36" s="844"/>
      <c r="BQ36" s="844"/>
      <c r="BR36" s="844"/>
      <c r="BS36" s="844"/>
      <c r="BT36" s="844"/>
      <c r="BU36" s="844"/>
      <c r="BV36" s="844"/>
      <c r="BW36" s="844"/>
      <c r="BX36" s="844"/>
      <c r="BY36" s="844"/>
      <c r="BZ36" s="844"/>
      <c r="CA36" s="844"/>
      <c r="CB36" s="844"/>
      <c r="CC36" s="844"/>
      <c r="CD36" s="844"/>
      <c r="CE36" s="844"/>
      <c r="CF36" s="844"/>
      <c r="CG36" s="844"/>
      <c r="CH36" s="844"/>
      <c r="CI36" s="844"/>
      <c r="CJ36" s="844"/>
      <c r="CK36" s="844"/>
      <c r="CL36" s="844"/>
      <c r="CM36" s="844"/>
      <c r="CN36" s="844"/>
      <c r="CO36" s="844"/>
      <c r="CP36" s="844"/>
      <c r="CQ36" s="844"/>
      <c r="CR36" s="844"/>
      <c r="CS36" s="844"/>
      <c r="CT36" s="844"/>
      <c r="CU36" s="844"/>
      <c r="CV36" s="844"/>
      <c r="CW36" s="844"/>
      <c r="CX36" s="844"/>
      <c r="CY36" s="844"/>
      <c r="CZ36" s="844"/>
      <c r="DA36" s="844"/>
      <c r="DB36" s="844"/>
      <c r="DC36" s="844"/>
      <c r="DD36" s="844"/>
      <c r="DE36" s="844"/>
      <c r="DF36" s="844"/>
      <c r="DG36" s="844"/>
      <c r="DH36" s="844"/>
      <c r="DI36" s="844"/>
      <c r="DJ36" s="844"/>
      <c r="DK36" s="844"/>
      <c r="DL36" s="844"/>
      <c r="DM36" s="844"/>
      <c r="DN36" s="844"/>
      <c r="DO36" s="844"/>
      <c r="DP36" s="844"/>
      <c r="DQ36" s="844"/>
      <c r="DR36" s="844"/>
      <c r="DS36" s="844"/>
      <c r="DT36" s="844"/>
      <c r="DU36" s="844"/>
      <c r="DV36" s="844"/>
      <c r="DW36" s="844"/>
      <c r="DX36" s="844"/>
      <c r="DY36" s="844"/>
      <c r="DZ36" s="844"/>
      <c r="EA36" s="844"/>
      <c r="EB36" s="844"/>
      <c r="EC36" s="844"/>
      <c r="ED36" s="844"/>
      <c r="EE36" s="844"/>
      <c r="EF36" s="844"/>
      <c r="EG36" s="844"/>
      <c r="EH36" s="844"/>
      <c r="EI36" s="844"/>
      <c r="EJ36" s="844"/>
      <c r="EK36" s="844"/>
      <c r="EL36" s="844"/>
      <c r="EM36" s="844"/>
      <c r="EN36" s="844"/>
      <c r="EO36" s="844"/>
      <c r="EP36" s="844"/>
      <c r="EQ36" s="844"/>
      <c r="ER36" s="844"/>
      <c r="ES36" s="844"/>
      <c r="ET36" s="844"/>
      <c r="EU36" s="844"/>
      <c r="EV36" s="844"/>
      <c r="EW36" s="844"/>
      <c r="EX36" s="844"/>
      <c r="EY36" s="844"/>
      <c r="EZ36" s="844"/>
      <c r="FA36" s="844"/>
      <c r="FB36" s="844"/>
      <c r="FC36" s="844"/>
      <c r="FD36" s="844"/>
      <c r="FE36" s="844"/>
      <c r="FF36" s="844"/>
      <c r="FG36" s="844"/>
      <c r="FH36" s="844"/>
      <c r="FI36" s="844"/>
      <c r="FJ36" s="844"/>
      <c r="FK36" s="844"/>
      <c r="FL36" s="844"/>
      <c r="FM36" s="844"/>
      <c r="FN36" s="844"/>
      <c r="FO36" s="844"/>
      <c r="FP36" s="844"/>
      <c r="FQ36" s="844"/>
      <c r="FR36" s="844"/>
      <c r="FS36" s="844"/>
      <c r="FT36" s="844"/>
      <c r="FU36" s="844"/>
      <c r="FV36" s="844"/>
      <c r="FW36" s="844"/>
      <c r="FX36" s="844"/>
      <c r="FY36" s="844"/>
      <c r="FZ36" s="844"/>
      <c r="GA36" s="844"/>
      <c r="GB36" s="844"/>
      <c r="GC36" s="844"/>
      <c r="GD36" s="844"/>
      <c r="GE36" s="844"/>
      <c r="GF36" s="844"/>
      <c r="GG36" s="844"/>
      <c r="GH36" s="844"/>
      <c r="GI36" s="844"/>
      <c r="GJ36" s="844"/>
      <c r="GK36" s="844"/>
      <c r="GL36" s="844"/>
      <c r="GM36" s="844"/>
      <c r="GN36" s="844"/>
      <c r="GO36" s="844"/>
      <c r="GP36" s="844"/>
      <c r="GQ36" s="844"/>
      <c r="GR36" s="844"/>
      <c r="GS36" s="844"/>
      <c r="GT36" s="844"/>
      <c r="GU36" s="844"/>
      <c r="GV36" s="844"/>
      <c r="GW36" s="844"/>
      <c r="GX36" s="844"/>
      <c r="GY36" s="844"/>
      <c r="GZ36" s="844"/>
      <c r="HA36" s="844"/>
      <c r="HB36" s="844"/>
      <c r="HC36" s="844"/>
      <c r="HD36" s="844"/>
      <c r="HE36" s="844"/>
      <c r="HF36" s="844"/>
      <c r="HG36" s="844"/>
      <c r="HH36" s="844"/>
      <c r="HI36" s="844"/>
      <c r="HJ36" s="844"/>
      <c r="HK36" s="844"/>
      <c r="HL36" s="844"/>
      <c r="HM36" s="844"/>
      <c r="HN36" s="844"/>
      <c r="HO36" s="844"/>
      <c r="HP36" s="844"/>
      <c r="HQ36" s="844"/>
      <c r="HR36" s="844"/>
      <c r="HS36" s="844"/>
      <c r="HT36" s="844"/>
      <c r="HU36" s="844"/>
      <c r="HV36" s="844"/>
      <c r="HW36" s="844"/>
      <c r="HX36" s="844"/>
      <c r="HY36" s="844"/>
      <c r="HZ36" s="844"/>
      <c r="IA36" s="844"/>
      <c r="IB36" s="844"/>
      <c r="IC36" s="844"/>
      <c r="ID36" s="844"/>
      <c r="IE36" s="844"/>
      <c r="IF36" s="844"/>
      <c r="IG36" s="844"/>
      <c r="IH36" s="844"/>
      <c r="II36" s="844"/>
      <c r="IJ36" s="844"/>
      <c r="IK36" s="844"/>
      <c r="IL36" s="844"/>
      <c r="IM36" s="844"/>
      <c r="IN36" s="844"/>
      <c r="IO36" s="844"/>
      <c r="IP36" s="844"/>
      <c r="IQ36" s="844"/>
      <c r="IR36" s="844"/>
      <c r="IS36" s="844"/>
      <c r="IT36" s="844"/>
    </row>
    <row r="37" spans="1:254" s="724" customFormat="1" ht="19.5" customHeight="1">
      <c r="A37" s="2211"/>
      <c r="B37" s="2212"/>
      <c r="C37" s="2212"/>
      <c r="D37" s="2212"/>
      <c r="E37" s="2212"/>
      <c r="F37" s="2212"/>
      <c r="G37" s="2212"/>
      <c r="H37" s="2212"/>
      <c r="I37" s="2212"/>
      <c r="J37" s="2213"/>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4"/>
      <c r="BB37" s="844"/>
      <c r="BC37" s="844"/>
      <c r="BD37" s="844"/>
      <c r="BE37" s="844"/>
      <c r="BF37" s="844"/>
      <c r="BG37" s="844"/>
      <c r="BH37" s="844"/>
      <c r="BI37" s="844"/>
      <c r="BJ37" s="844"/>
      <c r="BK37" s="844"/>
      <c r="BL37" s="844"/>
      <c r="BM37" s="844"/>
      <c r="BN37" s="844"/>
      <c r="BO37" s="844"/>
      <c r="BP37" s="844"/>
      <c r="BQ37" s="844"/>
      <c r="BR37" s="844"/>
      <c r="BS37" s="844"/>
      <c r="BT37" s="844"/>
      <c r="BU37" s="844"/>
      <c r="BV37" s="844"/>
      <c r="BW37" s="844"/>
      <c r="BX37" s="844"/>
      <c r="BY37" s="844"/>
      <c r="BZ37" s="844"/>
      <c r="CA37" s="844"/>
      <c r="CB37" s="844"/>
      <c r="CC37" s="844"/>
      <c r="CD37" s="844"/>
      <c r="CE37" s="844"/>
      <c r="CF37" s="844"/>
      <c r="CG37" s="844"/>
      <c r="CH37" s="844"/>
      <c r="CI37" s="844"/>
      <c r="CJ37" s="844"/>
      <c r="CK37" s="844"/>
      <c r="CL37" s="844"/>
      <c r="CM37" s="844"/>
      <c r="CN37" s="844"/>
      <c r="CO37" s="844"/>
      <c r="CP37" s="844"/>
      <c r="CQ37" s="844"/>
      <c r="CR37" s="844"/>
      <c r="CS37" s="844"/>
      <c r="CT37" s="844"/>
      <c r="CU37" s="844"/>
      <c r="CV37" s="844"/>
      <c r="CW37" s="844"/>
      <c r="CX37" s="844"/>
      <c r="CY37" s="844"/>
      <c r="CZ37" s="844"/>
      <c r="DA37" s="844"/>
      <c r="DB37" s="844"/>
      <c r="DC37" s="844"/>
      <c r="DD37" s="844"/>
      <c r="DE37" s="844"/>
      <c r="DF37" s="844"/>
      <c r="DG37" s="844"/>
      <c r="DH37" s="844"/>
      <c r="DI37" s="844"/>
      <c r="DJ37" s="844"/>
      <c r="DK37" s="844"/>
      <c r="DL37" s="844"/>
      <c r="DM37" s="844"/>
      <c r="DN37" s="844"/>
      <c r="DO37" s="844"/>
      <c r="DP37" s="844"/>
      <c r="DQ37" s="844"/>
      <c r="DR37" s="844"/>
      <c r="DS37" s="844"/>
      <c r="DT37" s="844"/>
      <c r="DU37" s="844"/>
      <c r="DV37" s="844"/>
      <c r="DW37" s="844"/>
      <c r="DX37" s="844"/>
      <c r="DY37" s="844"/>
      <c r="DZ37" s="844"/>
      <c r="EA37" s="844"/>
      <c r="EB37" s="844"/>
      <c r="EC37" s="844"/>
      <c r="ED37" s="844"/>
      <c r="EE37" s="844"/>
      <c r="EF37" s="844"/>
      <c r="EG37" s="844"/>
      <c r="EH37" s="844"/>
      <c r="EI37" s="844"/>
      <c r="EJ37" s="844"/>
      <c r="EK37" s="844"/>
      <c r="EL37" s="844"/>
      <c r="EM37" s="844"/>
      <c r="EN37" s="844"/>
      <c r="EO37" s="844"/>
      <c r="EP37" s="844"/>
      <c r="EQ37" s="844"/>
      <c r="ER37" s="844"/>
      <c r="ES37" s="844"/>
      <c r="ET37" s="844"/>
      <c r="EU37" s="844"/>
      <c r="EV37" s="844"/>
      <c r="EW37" s="844"/>
      <c r="EX37" s="844"/>
      <c r="EY37" s="844"/>
      <c r="EZ37" s="844"/>
      <c r="FA37" s="844"/>
      <c r="FB37" s="844"/>
      <c r="FC37" s="844"/>
      <c r="FD37" s="844"/>
      <c r="FE37" s="844"/>
      <c r="FF37" s="844"/>
      <c r="FG37" s="844"/>
      <c r="FH37" s="844"/>
      <c r="FI37" s="844"/>
      <c r="FJ37" s="844"/>
      <c r="FK37" s="844"/>
      <c r="FL37" s="844"/>
      <c r="FM37" s="844"/>
      <c r="FN37" s="844"/>
      <c r="FO37" s="844"/>
      <c r="FP37" s="844"/>
      <c r="FQ37" s="844"/>
      <c r="FR37" s="844"/>
      <c r="FS37" s="844"/>
      <c r="FT37" s="844"/>
      <c r="FU37" s="844"/>
      <c r="FV37" s="844"/>
      <c r="FW37" s="844"/>
      <c r="FX37" s="844"/>
      <c r="FY37" s="844"/>
      <c r="FZ37" s="844"/>
      <c r="GA37" s="844"/>
      <c r="GB37" s="844"/>
      <c r="GC37" s="844"/>
      <c r="GD37" s="844"/>
      <c r="GE37" s="844"/>
      <c r="GF37" s="844"/>
      <c r="GG37" s="844"/>
      <c r="GH37" s="844"/>
      <c r="GI37" s="844"/>
      <c r="GJ37" s="844"/>
      <c r="GK37" s="844"/>
      <c r="GL37" s="844"/>
      <c r="GM37" s="844"/>
      <c r="GN37" s="844"/>
      <c r="GO37" s="844"/>
      <c r="GP37" s="844"/>
      <c r="GQ37" s="844"/>
      <c r="GR37" s="844"/>
      <c r="GS37" s="844"/>
      <c r="GT37" s="844"/>
      <c r="GU37" s="844"/>
      <c r="GV37" s="844"/>
      <c r="GW37" s="844"/>
      <c r="GX37" s="844"/>
      <c r="GY37" s="844"/>
      <c r="GZ37" s="844"/>
      <c r="HA37" s="844"/>
      <c r="HB37" s="844"/>
      <c r="HC37" s="844"/>
      <c r="HD37" s="844"/>
      <c r="HE37" s="844"/>
      <c r="HF37" s="844"/>
      <c r="HG37" s="844"/>
      <c r="HH37" s="844"/>
      <c r="HI37" s="844"/>
      <c r="HJ37" s="844"/>
      <c r="HK37" s="844"/>
      <c r="HL37" s="844"/>
      <c r="HM37" s="844"/>
      <c r="HN37" s="844"/>
      <c r="HO37" s="844"/>
      <c r="HP37" s="844"/>
      <c r="HQ37" s="844"/>
      <c r="HR37" s="844"/>
      <c r="HS37" s="844"/>
      <c r="HT37" s="844"/>
      <c r="HU37" s="844"/>
      <c r="HV37" s="844"/>
      <c r="HW37" s="844"/>
      <c r="HX37" s="844"/>
      <c r="HY37" s="844"/>
      <c r="HZ37" s="844"/>
      <c r="IA37" s="844"/>
      <c r="IB37" s="844"/>
      <c r="IC37" s="844"/>
      <c r="ID37" s="844"/>
      <c r="IE37" s="844"/>
      <c r="IF37" s="844"/>
      <c r="IG37" s="844"/>
      <c r="IH37" s="844"/>
      <c r="II37" s="844"/>
      <c r="IJ37" s="844"/>
      <c r="IK37" s="844"/>
      <c r="IL37" s="844"/>
      <c r="IM37" s="844"/>
      <c r="IN37" s="844"/>
      <c r="IO37" s="844"/>
      <c r="IP37" s="844"/>
      <c r="IQ37" s="844"/>
      <c r="IR37" s="844"/>
      <c r="IS37" s="844"/>
      <c r="IT37" s="844"/>
    </row>
    <row r="38" spans="1:254" s="724" customFormat="1" ht="19.5" customHeight="1">
      <c r="A38" s="2214"/>
      <c r="B38" s="2215"/>
      <c r="C38" s="2215"/>
      <c r="D38" s="2215"/>
      <c r="E38" s="2215"/>
      <c r="F38" s="2215"/>
      <c r="G38" s="2215"/>
      <c r="H38" s="2215"/>
      <c r="I38" s="2215"/>
      <c r="J38" s="2216"/>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844"/>
      <c r="AP38" s="844"/>
      <c r="AQ38" s="844"/>
      <c r="AR38" s="844"/>
      <c r="AS38" s="844"/>
      <c r="AT38" s="844"/>
      <c r="AU38" s="844"/>
      <c r="AV38" s="844"/>
      <c r="AW38" s="844"/>
      <c r="AX38" s="844"/>
      <c r="AY38" s="844"/>
      <c r="AZ38" s="844"/>
      <c r="BA38" s="844"/>
      <c r="BB38" s="844"/>
      <c r="BC38" s="844"/>
      <c r="BD38" s="844"/>
      <c r="BE38" s="844"/>
      <c r="BF38" s="844"/>
      <c r="BG38" s="844"/>
      <c r="BH38" s="844"/>
      <c r="BI38" s="844"/>
      <c r="BJ38" s="844"/>
      <c r="BK38" s="844"/>
      <c r="BL38" s="844"/>
      <c r="BM38" s="844"/>
      <c r="BN38" s="844"/>
      <c r="BO38" s="844"/>
      <c r="BP38" s="844"/>
      <c r="BQ38" s="844"/>
      <c r="BR38" s="844"/>
      <c r="BS38" s="844"/>
      <c r="BT38" s="844"/>
      <c r="BU38" s="844"/>
      <c r="BV38" s="844"/>
      <c r="BW38" s="844"/>
      <c r="BX38" s="844"/>
      <c r="BY38" s="844"/>
      <c r="BZ38" s="844"/>
      <c r="CA38" s="844"/>
      <c r="CB38" s="844"/>
      <c r="CC38" s="844"/>
      <c r="CD38" s="844"/>
      <c r="CE38" s="844"/>
      <c r="CF38" s="844"/>
      <c r="CG38" s="844"/>
      <c r="CH38" s="844"/>
      <c r="CI38" s="844"/>
      <c r="CJ38" s="844"/>
      <c r="CK38" s="844"/>
      <c r="CL38" s="844"/>
      <c r="CM38" s="844"/>
      <c r="CN38" s="844"/>
      <c r="CO38" s="844"/>
      <c r="CP38" s="844"/>
      <c r="CQ38" s="844"/>
      <c r="CR38" s="844"/>
      <c r="CS38" s="844"/>
      <c r="CT38" s="844"/>
      <c r="CU38" s="844"/>
      <c r="CV38" s="844"/>
      <c r="CW38" s="844"/>
      <c r="CX38" s="844"/>
      <c r="CY38" s="844"/>
      <c r="CZ38" s="844"/>
      <c r="DA38" s="844"/>
      <c r="DB38" s="844"/>
      <c r="DC38" s="844"/>
      <c r="DD38" s="844"/>
      <c r="DE38" s="844"/>
      <c r="DF38" s="844"/>
      <c r="DG38" s="844"/>
      <c r="DH38" s="844"/>
      <c r="DI38" s="844"/>
      <c r="DJ38" s="844"/>
      <c r="DK38" s="844"/>
      <c r="DL38" s="844"/>
      <c r="DM38" s="844"/>
      <c r="DN38" s="844"/>
      <c r="DO38" s="844"/>
      <c r="DP38" s="844"/>
      <c r="DQ38" s="844"/>
      <c r="DR38" s="844"/>
      <c r="DS38" s="844"/>
      <c r="DT38" s="844"/>
      <c r="DU38" s="844"/>
      <c r="DV38" s="844"/>
      <c r="DW38" s="844"/>
      <c r="DX38" s="844"/>
      <c r="DY38" s="844"/>
      <c r="DZ38" s="844"/>
      <c r="EA38" s="844"/>
      <c r="EB38" s="844"/>
      <c r="EC38" s="844"/>
      <c r="ED38" s="844"/>
      <c r="EE38" s="844"/>
      <c r="EF38" s="844"/>
      <c r="EG38" s="844"/>
      <c r="EH38" s="844"/>
      <c r="EI38" s="844"/>
      <c r="EJ38" s="844"/>
      <c r="EK38" s="844"/>
      <c r="EL38" s="844"/>
      <c r="EM38" s="844"/>
      <c r="EN38" s="844"/>
      <c r="EO38" s="844"/>
      <c r="EP38" s="844"/>
      <c r="EQ38" s="844"/>
      <c r="ER38" s="844"/>
      <c r="ES38" s="844"/>
      <c r="ET38" s="844"/>
      <c r="EU38" s="844"/>
      <c r="EV38" s="844"/>
      <c r="EW38" s="844"/>
      <c r="EX38" s="844"/>
      <c r="EY38" s="844"/>
      <c r="EZ38" s="844"/>
      <c r="FA38" s="844"/>
      <c r="FB38" s="844"/>
      <c r="FC38" s="844"/>
      <c r="FD38" s="844"/>
      <c r="FE38" s="844"/>
      <c r="FF38" s="844"/>
      <c r="FG38" s="844"/>
      <c r="FH38" s="844"/>
      <c r="FI38" s="844"/>
      <c r="FJ38" s="844"/>
      <c r="FK38" s="844"/>
      <c r="FL38" s="844"/>
      <c r="FM38" s="844"/>
      <c r="FN38" s="844"/>
      <c r="FO38" s="844"/>
      <c r="FP38" s="844"/>
      <c r="FQ38" s="844"/>
      <c r="FR38" s="844"/>
      <c r="FS38" s="844"/>
      <c r="FT38" s="844"/>
      <c r="FU38" s="844"/>
      <c r="FV38" s="844"/>
      <c r="FW38" s="844"/>
      <c r="FX38" s="844"/>
      <c r="FY38" s="844"/>
      <c r="FZ38" s="844"/>
      <c r="GA38" s="844"/>
      <c r="GB38" s="844"/>
      <c r="GC38" s="844"/>
      <c r="GD38" s="844"/>
      <c r="GE38" s="844"/>
      <c r="GF38" s="844"/>
      <c r="GG38" s="844"/>
      <c r="GH38" s="844"/>
      <c r="GI38" s="844"/>
      <c r="GJ38" s="844"/>
      <c r="GK38" s="844"/>
      <c r="GL38" s="844"/>
      <c r="GM38" s="844"/>
      <c r="GN38" s="844"/>
      <c r="GO38" s="844"/>
      <c r="GP38" s="844"/>
      <c r="GQ38" s="844"/>
      <c r="GR38" s="844"/>
      <c r="GS38" s="844"/>
      <c r="GT38" s="844"/>
      <c r="GU38" s="844"/>
      <c r="GV38" s="844"/>
      <c r="GW38" s="844"/>
      <c r="GX38" s="844"/>
      <c r="GY38" s="844"/>
      <c r="GZ38" s="844"/>
      <c r="HA38" s="844"/>
      <c r="HB38" s="844"/>
      <c r="HC38" s="844"/>
      <c r="HD38" s="844"/>
      <c r="HE38" s="844"/>
      <c r="HF38" s="844"/>
      <c r="HG38" s="844"/>
      <c r="HH38" s="844"/>
      <c r="HI38" s="844"/>
      <c r="HJ38" s="844"/>
      <c r="HK38" s="844"/>
      <c r="HL38" s="844"/>
      <c r="HM38" s="844"/>
      <c r="HN38" s="844"/>
      <c r="HO38" s="844"/>
      <c r="HP38" s="844"/>
      <c r="HQ38" s="844"/>
      <c r="HR38" s="844"/>
      <c r="HS38" s="844"/>
      <c r="HT38" s="844"/>
      <c r="HU38" s="844"/>
      <c r="HV38" s="844"/>
      <c r="HW38" s="844"/>
      <c r="HX38" s="844"/>
      <c r="HY38" s="844"/>
      <c r="HZ38" s="844"/>
      <c r="IA38" s="844"/>
      <c r="IB38" s="844"/>
      <c r="IC38" s="844"/>
      <c r="ID38" s="844"/>
      <c r="IE38" s="844"/>
      <c r="IF38" s="844"/>
      <c r="IG38" s="844"/>
      <c r="IH38" s="844"/>
      <c r="II38" s="844"/>
      <c r="IJ38" s="844"/>
      <c r="IK38" s="844"/>
      <c r="IL38" s="844"/>
      <c r="IM38" s="844"/>
      <c r="IN38" s="844"/>
      <c r="IO38" s="844"/>
      <c r="IP38" s="844"/>
      <c r="IQ38" s="844"/>
      <c r="IR38" s="844"/>
      <c r="IS38" s="844"/>
      <c r="IT38" s="844"/>
    </row>
    <row r="39" spans="1:254" s="724" customFormat="1" ht="19.5" customHeight="1">
      <c r="A39" s="2214"/>
      <c r="B39" s="2215"/>
      <c r="C39" s="2215"/>
      <c r="D39" s="2215"/>
      <c r="E39" s="2215"/>
      <c r="F39" s="2215"/>
      <c r="G39" s="2215"/>
      <c r="H39" s="2215"/>
      <c r="I39" s="2215"/>
      <c r="J39" s="2216"/>
      <c r="R39" s="844"/>
      <c r="S39" s="844"/>
      <c r="T39" s="844"/>
      <c r="U39" s="844"/>
      <c r="V39" s="844"/>
      <c r="W39" s="844"/>
      <c r="X39" s="844"/>
      <c r="Y39" s="844"/>
      <c r="Z39" s="844"/>
      <c r="AA39" s="844"/>
      <c r="AB39" s="844"/>
      <c r="AC39" s="844"/>
      <c r="AD39" s="844"/>
      <c r="AE39" s="844"/>
      <c r="AF39" s="844"/>
      <c r="AG39" s="844"/>
      <c r="AH39" s="844"/>
      <c r="AI39" s="844"/>
      <c r="AJ39" s="844"/>
      <c r="AK39" s="844"/>
      <c r="AL39" s="844"/>
      <c r="AM39" s="844"/>
      <c r="AN39" s="844"/>
      <c r="AO39" s="844"/>
      <c r="AP39" s="844"/>
      <c r="AQ39" s="844"/>
      <c r="AR39" s="844"/>
      <c r="AS39" s="844"/>
      <c r="AT39" s="844"/>
      <c r="AU39" s="844"/>
      <c r="AV39" s="844"/>
      <c r="AW39" s="844"/>
      <c r="AX39" s="844"/>
      <c r="AY39" s="844"/>
      <c r="AZ39" s="844"/>
      <c r="BA39" s="844"/>
      <c r="BB39" s="844"/>
      <c r="BC39" s="844"/>
      <c r="BD39" s="844"/>
      <c r="BE39" s="844"/>
      <c r="BF39" s="844"/>
      <c r="BG39" s="844"/>
      <c r="BH39" s="844"/>
      <c r="BI39" s="844"/>
      <c r="BJ39" s="844"/>
      <c r="BK39" s="844"/>
      <c r="BL39" s="844"/>
      <c r="BM39" s="844"/>
      <c r="BN39" s="844"/>
      <c r="BO39" s="844"/>
      <c r="BP39" s="844"/>
      <c r="BQ39" s="844"/>
      <c r="BR39" s="844"/>
      <c r="BS39" s="844"/>
      <c r="BT39" s="844"/>
      <c r="BU39" s="844"/>
      <c r="BV39" s="844"/>
      <c r="BW39" s="844"/>
      <c r="BX39" s="844"/>
      <c r="BY39" s="844"/>
      <c r="BZ39" s="844"/>
      <c r="CA39" s="844"/>
      <c r="CB39" s="844"/>
      <c r="CC39" s="844"/>
      <c r="CD39" s="844"/>
      <c r="CE39" s="844"/>
      <c r="CF39" s="844"/>
      <c r="CG39" s="844"/>
      <c r="CH39" s="844"/>
      <c r="CI39" s="844"/>
      <c r="CJ39" s="844"/>
      <c r="CK39" s="844"/>
      <c r="CL39" s="844"/>
      <c r="CM39" s="844"/>
      <c r="CN39" s="844"/>
      <c r="CO39" s="844"/>
      <c r="CP39" s="844"/>
      <c r="CQ39" s="844"/>
      <c r="CR39" s="844"/>
      <c r="CS39" s="844"/>
      <c r="CT39" s="844"/>
      <c r="CU39" s="844"/>
      <c r="CV39" s="844"/>
      <c r="CW39" s="844"/>
      <c r="CX39" s="844"/>
      <c r="CY39" s="844"/>
      <c r="CZ39" s="844"/>
      <c r="DA39" s="844"/>
      <c r="DB39" s="844"/>
      <c r="DC39" s="844"/>
      <c r="DD39" s="844"/>
      <c r="DE39" s="844"/>
      <c r="DF39" s="844"/>
      <c r="DG39" s="844"/>
      <c r="DH39" s="844"/>
      <c r="DI39" s="844"/>
      <c r="DJ39" s="844"/>
      <c r="DK39" s="844"/>
      <c r="DL39" s="844"/>
      <c r="DM39" s="844"/>
      <c r="DN39" s="844"/>
      <c r="DO39" s="844"/>
      <c r="DP39" s="844"/>
      <c r="DQ39" s="844"/>
      <c r="DR39" s="844"/>
      <c r="DS39" s="844"/>
      <c r="DT39" s="844"/>
      <c r="DU39" s="844"/>
      <c r="DV39" s="844"/>
      <c r="DW39" s="844"/>
      <c r="DX39" s="844"/>
      <c r="DY39" s="844"/>
      <c r="DZ39" s="844"/>
      <c r="EA39" s="844"/>
      <c r="EB39" s="844"/>
      <c r="EC39" s="844"/>
      <c r="ED39" s="844"/>
      <c r="EE39" s="844"/>
      <c r="EF39" s="844"/>
      <c r="EG39" s="844"/>
      <c r="EH39" s="844"/>
      <c r="EI39" s="844"/>
      <c r="EJ39" s="844"/>
      <c r="EK39" s="844"/>
      <c r="EL39" s="844"/>
      <c r="EM39" s="844"/>
      <c r="EN39" s="844"/>
      <c r="EO39" s="844"/>
      <c r="EP39" s="844"/>
      <c r="EQ39" s="844"/>
      <c r="ER39" s="844"/>
      <c r="ES39" s="844"/>
      <c r="ET39" s="844"/>
      <c r="EU39" s="844"/>
      <c r="EV39" s="844"/>
      <c r="EW39" s="844"/>
      <c r="EX39" s="844"/>
      <c r="EY39" s="844"/>
      <c r="EZ39" s="844"/>
      <c r="FA39" s="844"/>
      <c r="FB39" s="844"/>
      <c r="FC39" s="844"/>
      <c r="FD39" s="844"/>
      <c r="FE39" s="844"/>
      <c r="FF39" s="844"/>
      <c r="FG39" s="844"/>
      <c r="FH39" s="844"/>
      <c r="FI39" s="844"/>
      <c r="FJ39" s="844"/>
      <c r="FK39" s="844"/>
      <c r="FL39" s="844"/>
      <c r="FM39" s="844"/>
      <c r="FN39" s="844"/>
      <c r="FO39" s="844"/>
      <c r="FP39" s="844"/>
      <c r="FQ39" s="844"/>
      <c r="FR39" s="844"/>
      <c r="FS39" s="844"/>
      <c r="FT39" s="844"/>
      <c r="FU39" s="844"/>
      <c r="FV39" s="844"/>
      <c r="FW39" s="844"/>
      <c r="FX39" s="844"/>
      <c r="FY39" s="844"/>
      <c r="FZ39" s="844"/>
      <c r="GA39" s="844"/>
      <c r="GB39" s="844"/>
      <c r="GC39" s="844"/>
      <c r="GD39" s="844"/>
      <c r="GE39" s="844"/>
      <c r="GF39" s="844"/>
      <c r="GG39" s="844"/>
      <c r="GH39" s="844"/>
      <c r="GI39" s="844"/>
      <c r="GJ39" s="844"/>
      <c r="GK39" s="844"/>
      <c r="GL39" s="844"/>
      <c r="GM39" s="844"/>
      <c r="GN39" s="844"/>
      <c r="GO39" s="844"/>
      <c r="GP39" s="844"/>
      <c r="GQ39" s="844"/>
      <c r="GR39" s="844"/>
      <c r="GS39" s="844"/>
      <c r="GT39" s="844"/>
      <c r="GU39" s="844"/>
      <c r="GV39" s="844"/>
      <c r="GW39" s="844"/>
      <c r="GX39" s="844"/>
      <c r="GY39" s="844"/>
      <c r="GZ39" s="844"/>
      <c r="HA39" s="844"/>
      <c r="HB39" s="844"/>
      <c r="HC39" s="844"/>
      <c r="HD39" s="844"/>
      <c r="HE39" s="844"/>
      <c r="HF39" s="844"/>
      <c r="HG39" s="844"/>
      <c r="HH39" s="844"/>
      <c r="HI39" s="844"/>
      <c r="HJ39" s="844"/>
      <c r="HK39" s="844"/>
      <c r="HL39" s="844"/>
      <c r="HM39" s="844"/>
      <c r="HN39" s="844"/>
      <c r="HO39" s="844"/>
      <c r="HP39" s="844"/>
      <c r="HQ39" s="844"/>
      <c r="HR39" s="844"/>
      <c r="HS39" s="844"/>
      <c r="HT39" s="844"/>
      <c r="HU39" s="844"/>
      <c r="HV39" s="844"/>
      <c r="HW39" s="844"/>
      <c r="HX39" s="844"/>
      <c r="HY39" s="844"/>
      <c r="HZ39" s="844"/>
      <c r="IA39" s="844"/>
      <c r="IB39" s="844"/>
      <c r="IC39" s="844"/>
      <c r="ID39" s="844"/>
      <c r="IE39" s="844"/>
      <c r="IF39" s="844"/>
      <c r="IG39" s="844"/>
      <c r="IH39" s="844"/>
      <c r="II39" s="844"/>
      <c r="IJ39" s="844"/>
      <c r="IK39" s="844"/>
      <c r="IL39" s="844"/>
      <c r="IM39" s="844"/>
      <c r="IN39" s="844"/>
      <c r="IO39" s="844"/>
      <c r="IP39" s="844"/>
      <c r="IQ39" s="844"/>
      <c r="IR39" s="844"/>
      <c r="IS39" s="844"/>
      <c r="IT39" s="844"/>
    </row>
    <row r="40" spans="1:254" s="724" customFormat="1" ht="19.5" customHeight="1">
      <c r="A40" s="2217"/>
      <c r="B40" s="2218"/>
      <c r="C40" s="2218"/>
      <c r="D40" s="2218"/>
      <c r="E40" s="2218"/>
      <c r="F40" s="2218"/>
      <c r="G40" s="2218"/>
      <c r="H40" s="2218"/>
      <c r="I40" s="2218"/>
      <c r="J40" s="2219"/>
      <c r="R40" s="844"/>
      <c r="S40" s="844"/>
      <c r="T40" s="844"/>
      <c r="U40" s="844"/>
      <c r="V40" s="844"/>
      <c r="W40" s="844"/>
      <c r="X40" s="844"/>
      <c r="Y40" s="844"/>
      <c r="Z40" s="844"/>
      <c r="AA40" s="844"/>
      <c r="AB40" s="844"/>
      <c r="AC40" s="844"/>
      <c r="AD40" s="844"/>
      <c r="AE40" s="844"/>
      <c r="AF40" s="844"/>
      <c r="AG40" s="844"/>
      <c r="AH40" s="844"/>
      <c r="AI40" s="844"/>
      <c r="AJ40" s="844"/>
      <c r="AK40" s="844"/>
      <c r="AL40" s="844"/>
      <c r="AM40" s="844"/>
      <c r="AN40" s="844"/>
      <c r="AO40" s="844"/>
      <c r="AP40" s="844"/>
      <c r="AQ40" s="844"/>
      <c r="AR40" s="844"/>
      <c r="AS40" s="844"/>
      <c r="AT40" s="844"/>
      <c r="AU40" s="844"/>
      <c r="AV40" s="844"/>
      <c r="AW40" s="844"/>
      <c r="AX40" s="844"/>
      <c r="AY40" s="844"/>
      <c r="AZ40" s="844"/>
      <c r="BA40" s="844"/>
      <c r="BB40" s="844"/>
      <c r="BC40" s="844"/>
      <c r="BD40" s="844"/>
      <c r="BE40" s="844"/>
      <c r="BF40" s="844"/>
      <c r="BG40" s="844"/>
      <c r="BH40" s="844"/>
      <c r="BI40" s="844"/>
      <c r="BJ40" s="844"/>
      <c r="BK40" s="844"/>
      <c r="BL40" s="844"/>
      <c r="BM40" s="844"/>
      <c r="BN40" s="844"/>
      <c r="BO40" s="844"/>
      <c r="BP40" s="844"/>
      <c r="BQ40" s="844"/>
      <c r="BR40" s="844"/>
      <c r="BS40" s="844"/>
      <c r="BT40" s="844"/>
      <c r="BU40" s="844"/>
      <c r="BV40" s="844"/>
      <c r="BW40" s="844"/>
      <c r="BX40" s="844"/>
      <c r="BY40" s="844"/>
      <c r="BZ40" s="844"/>
      <c r="CA40" s="844"/>
      <c r="CB40" s="844"/>
      <c r="CC40" s="844"/>
      <c r="CD40" s="844"/>
      <c r="CE40" s="844"/>
      <c r="CF40" s="844"/>
      <c r="CG40" s="844"/>
      <c r="CH40" s="844"/>
      <c r="CI40" s="844"/>
      <c r="CJ40" s="844"/>
      <c r="CK40" s="844"/>
      <c r="CL40" s="844"/>
      <c r="CM40" s="844"/>
      <c r="CN40" s="844"/>
      <c r="CO40" s="844"/>
      <c r="CP40" s="844"/>
      <c r="CQ40" s="844"/>
      <c r="CR40" s="844"/>
      <c r="CS40" s="844"/>
      <c r="CT40" s="844"/>
      <c r="CU40" s="844"/>
      <c r="CV40" s="844"/>
      <c r="CW40" s="844"/>
      <c r="CX40" s="844"/>
      <c r="CY40" s="844"/>
      <c r="CZ40" s="844"/>
      <c r="DA40" s="844"/>
      <c r="DB40" s="844"/>
      <c r="DC40" s="844"/>
      <c r="DD40" s="844"/>
      <c r="DE40" s="844"/>
      <c r="DF40" s="844"/>
      <c r="DG40" s="844"/>
      <c r="DH40" s="844"/>
      <c r="DI40" s="844"/>
      <c r="DJ40" s="844"/>
      <c r="DK40" s="844"/>
      <c r="DL40" s="844"/>
      <c r="DM40" s="844"/>
      <c r="DN40" s="844"/>
      <c r="DO40" s="844"/>
      <c r="DP40" s="844"/>
      <c r="DQ40" s="844"/>
      <c r="DR40" s="844"/>
      <c r="DS40" s="844"/>
      <c r="DT40" s="844"/>
      <c r="DU40" s="844"/>
      <c r="DV40" s="844"/>
      <c r="DW40" s="844"/>
      <c r="DX40" s="844"/>
      <c r="DY40" s="844"/>
      <c r="DZ40" s="844"/>
      <c r="EA40" s="844"/>
      <c r="EB40" s="844"/>
      <c r="EC40" s="844"/>
      <c r="ED40" s="844"/>
      <c r="EE40" s="844"/>
      <c r="EF40" s="844"/>
      <c r="EG40" s="844"/>
      <c r="EH40" s="844"/>
      <c r="EI40" s="844"/>
      <c r="EJ40" s="844"/>
      <c r="EK40" s="844"/>
      <c r="EL40" s="844"/>
      <c r="EM40" s="844"/>
      <c r="EN40" s="844"/>
      <c r="EO40" s="844"/>
      <c r="EP40" s="844"/>
      <c r="EQ40" s="844"/>
      <c r="ER40" s="844"/>
      <c r="ES40" s="844"/>
      <c r="ET40" s="844"/>
      <c r="EU40" s="844"/>
      <c r="EV40" s="844"/>
      <c r="EW40" s="844"/>
      <c r="EX40" s="844"/>
      <c r="EY40" s="844"/>
      <c r="EZ40" s="844"/>
      <c r="FA40" s="844"/>
      <c r="FB40" s="844"/>
      <c r="FC40" s="844"/>
      <c r="FD40" s="844"/>
      <c r="FE40" s="844"/>
      <c r="FF40" s="844"/>
      <c r="FG40" s="844"/>
      <c r="FH40" s="844"/>
      <c r="FI40" s="844"/>
      <c r="FJ40" s="844"/>
      <c r="FK40" s="844"/>
      <c r="FL40" s="844"/>
      <c r="FM40" s="844"/>
      <c r="FN40" s="844"/>
      <c r="FO40" s="844"/>
      <c r="FP40" s="844"/>
      <c r="FQ40" s="844"/>
      <c r="FR40" s="844"/>
      <c r="FS40" s="844"/>
      <c r="FT40" s="844"/>
      <c r="FU40" s="844"/>
      <c r="FV40" s="844"/>
      <c r="FW40" s="844"/>
      <c r="FX40" s="844"/>
      <c r="FY40" s="844"/>
      <c r="FZ40" s="844"/>
      <c r="GA40" s="844"/>
      <c r="GB40" s="844"/>
      <c r="GC40" s="844"/>
      <c r="GD40" s="844"/>
      <c r="GE40" s="844"/>
      <c r="GF40" s="844"/>
      <c r="GG40" s="844"/>
      <c r="GH40" s="844"/>
      <c r="GI40" s="844"/>
      <c r="GJ40" s="844"/>
      <c r="GK40" s="844"/>
      <c r="GL40" s="844"/>
      <c r="GM40" s="844"/>
      <c r="GN40" s="844"/>
      <c r="GO40" s="844"/>
      <c r="GP40" s="844"/>
      <c r="GQ40" s="844"/>
      <c r="GR40" s="844"/>
      <c r="GS40" s="844"/>
      <c r="GT40" s="844"/>
      <c r="GU40" s="844"/>
      <c r="GV40" s="844"/>
      <c r="GW40" s="844"/>
      <c r="GX40" s="844"/>
      <c r="GY40" s="844"/>
      <c r="GZ40" s="844"/>
      <c r="HA40" s="844"/>
      <c r="HB40" s="844"/>
      <c r="HC40" s="844"/>
      <c r="HD40" s="844"/>
      <c r="HE40" s="844"/>
      <c r="HF40" s="844"/>
      <c r="HG40" s="844"/>
      <c r="HH40" s="844"/>
      <c r="HI40" s="844"/>
      <c r="HJ40" s="844"/>
      <c r="HK40" s="844"/>
      <c r="HL40" s="844"/>
      <c r="HM40" s="844"/>
      <c r="HN40" s="844"/>
      <c r="HO40" s="844"/>
      <c r="HP40" s="844"/>
      <c r="HQ40" s="844"/>
      <c r="HR40" s="844"/>
      <c r="HS40" s="844"/>
      <c r="HT40" s="844"/>
      <c r="HU40" s="844"/>
      <c r="HV40" s="844"/>
      <c r="HW40" s="844"/>
      <c r="HX40" s="844"/>
      <c r="HY40" s="844"/>
      <c r="HZ40" s="844"/>
      <c r="IA40" s="844"/>
      <c r="IB40" s="844"/>
      <c r="IC40" s="844"/>
      <c r="ID40" s="844"/>
      <c r="IE40" s="844"/>
      <c r="IF40" s="844"/>
      <c r="IG40" s="844"/>
      <c r="IH40" s="844"/>
      <c r="II40" s="844"/>
      <c r="IJ40" s="844"/>
      <c r="IK40" s="844"/>
      <c r="IL40" s="844"/>
      <c r="IM40" s="844"/>
      <c r="IN40" s="844"/>
      <c r="IO40" s="844"/>
      <c r="IP40" s="844"/>
      <c r="IQ40" s="844"/>
      <c r="IR40" s="844"/>
      <c r="IS40" s="844"/>
      <c r="IT40" s="844"/>
    </row>
    <row r="41" spans="1:254" s="724" customFormat="1" ht="26.25" customHeight="1">
      <c r="A41" s="72"/>
      <c r="B41" s="72"/>
      <c r="C41" s="72"/>
      <c r="D41" s="72"/>
      <c r="E41" s="72"/>
      <c r="F41" s="72"/>
      <c r="G41" s="72"/>
      <c r="H41" s="72"/>
      <c r="I41" s="72"/>
      <c r="J41" s="72"/>
      <c r="R41" s="844"/>
      <c r="S41" s="844"/>
      <c r="T41" s="844"/>
      <c r="U41" s="844"/>
      <c r="V41" s="844"/>
      <c r="W41" s="844"/>
      <c r="X41" s="844"/>
      <c r="Y41" s="844"/>
      <c r="Z41" s="844"/>
      <c r="AA41" s="844"/>
      <c r="AB41" s="844"/>
      <c r="AC41" s="844"/>
      <c r="AD41" s="844"/>
      <c r="AE41" s="844"/>
      <c r="AF41" s="844"/>
      <c r="AG41" s="844"/>
      <c r="AH41" s="844"/>
      <c r="AI41" s="844"/>
      <c r="AJ41" s="844"/>
      <c r="AK41" s="844"/>
      <c r="AL41" s="844"/>
      <c r="AM41" s="844"/>
      <c r="AN41" s="844"/>
      <c r="AO41" s="844"/>
      <c r="AP41" s="844"/>
      <c r="AQ41" s="844"/>
      <c r="AR41" s="844"/>
      <c r="AS41" s="844"/>
      <c r="AT41" s="844"/>
      <c r="AU41" s="844"/>
      <c r="AV41" s="844"/>
      <c r="AW41" s="844"/>
      <c r="AX41" s="844"/>
      <c r="AY41" s="844"/>
      <c r="AZ41" s="844"/>
      <c r="BA41" s="844"/>
      <c r="BB41" s="844"/>
      <c r="BC41" s="844"/>
      <c r="BD41" s="844"/>
      <c r="BE41" s="844"/>
      <c r="BF41" s="844"/>
      <c r="BG41" s="844"/>
      <c r="BH41" s="844"/>
      <c r="BI41" s="844"/>
      <c r="BJ41" s="844"/>
      <c r="BK41" s="844"/>
      <c r="BL41" s="844"/>
      <c r="BM41" s="844"/>
      <c r="BN41" s="844"/>
      <c r="BO41" s="844"/>
      <c r="BP41" s="844"/>
      <c r="BQ41" s="844"/>
      <c r="BR41" s="844"/>
      <c r="BS41" s="844"/>
      <c r="BT41" s="844"/>
      <c r="BU41" s="844"/>
      <c r="BV41" s="844"/>
      <c r="BW41" s="844"/>
      <c r="BX41" s="844"/>
      <c r="BY41" s="844"/>
      <c r="BZ41" s="844"/>
      <c r="CA41" s="844"/>
      <c r="CB41" s="844"/>
      <c r="CC41" s="844"/>
      <c r="CD41" s="844"/>
      <c r="CE41" s="844"/>
      <c r="CF41" s="844"/>
      <c r="CG41" s="844"/>
      <c r="CH41" s="844"/>
      <c r="CI41" s="844"/>
      <c r="CJ41" s="844"/>
      <c r="CK41" s="844"/>
      <c r="CL41" s="844"/>
      <c r="CM41" s="844"/>
      <c r="CN41" s="844"/>
      <c r="CO41" s="844"/>
      <c r="CP41" s="844"/>
      <c r="CQ41" s="844"/>
      <c r="CR41" s="844"/>
      <c r="CS41" s="844"/>
      <c r="CT41" s="844"/>
      <c r="CU41" s="844"/>
      <c r="CV41" s="844"/>
      <c r="CW41" s="844"/>
      <c r="CX41" s="844"/>
      <c r="CY41" s="844"/>
      <c r="CZ41" s="844"/>
      <c r="DA41" s="844"/>
      <c r="DB41" s="844"/>
      <c r="DC41" s="844"/>
      <c r="DD41" s="844"/>
      <c r="DE41" s="844"/>
      <c r="DF41" s="844"/>
      <c r="DG41" s="844"/>
      <c r="DH41" s="844"/>
      <c r="DI41" s="844"/>
      <c r="DJ41" s="844"/>
      <c r="DK41" s="844"/>
      <c r="DL41" s="844"/>
      <c r="DM41" s="844"/>
      <c r="DN41" s="844"/>
      <c r="DO41" s="844"/>
      <c r="DP41" s="844"/>
      <c r="DQ41" s="844"/>
      <c r="DR41" s="844"/>
      <c r="DS41" s="844"/>
      <c r="DT41" s="844"/>
      <c r="DU41" s="844"/>
      <c r="DV41" s="844"/>
      <c r="DW41" s="844"/>
      <c r="DX41" s="844"/>
      <c r="DY41" s="844"/>
      <c r="DZ41" s="844"/>
      <c r="EA41" s="844"/>
      <c r="EB41" s="844"/>
      <c r="EC41" s="844"/>
      <c r="ED41" s="844"/>
      <c r="EE41" s="844"/>
      <c r="EF41" s="844"/>
      <c r="EG41" s="844"/>
      <c r="EH41" s="844"/>
      <c r="EI41" s="844"/>
      <c r="EJ41" s="844"/>
      <c r="EK41" s="844"/>
      <c r="EL41" s="844"/>
      <c r="EM41" s="844"/>
      <c r="EN41" s="844"/>
      <c r="EO41" s="844"/>
      <c r="EP41" s="844"/>
      <c r="EQ41" s="844"/>
      <c r="ER41" s="844"/>
      <c r="ES41" s="844"/>
      <c r="ET41" s="844"/>
      <c r="EU41" s="844"/>
      <c r="EV41" s="844"/>
      <c r="EW41" s="844"/>
      <c r="EX41" s="844"/>
      <c r="EY41" s="844"/>
      <c r="EZ41" s="844"/>
      <c r="FA41" s="844"/>
      <c r="FB41" s="844"/>
      <c r="FC41" s="844"/>
      <c r="FD41" s="844"/>
      <c r="FE41" s="844"/>
      <c r="FF41" s="844"/>
      <c r="FG41" s="844"/>
      <c r="FH41" s="844"/>
      <c r="FI41" s="844"/>
      <c r="FJ41" s="844"/>
      <c r="FK41" s="844"/>
      <c r="FL41" s="844"/>
      <c r="FM41" s="844"/>
      <c r="FN41" s="844"/>
      <c r="FO41" s="844"/>
      <c r="FP41" s="844"/>
      <c r="FQ41" s="844"/>
      <c r="FR41" s="844"/>
      <c r="FS41" s="844"/>
      <c r="FT41" s="844"/>
      <c r="FU41" s="844"/>
      <c r="FV41" s="844"/>
      <c r="FW41" s="844"/>
      <c r="FX41" s="844"/>
      <c r="FY41" s="844"/>
      <c r="FZ41" s="844"/>
      <c r="GA41" s="844"/>
      <c r="GB41" s="844"/>
      <c r="GC41" s="844"/>
      <c r="GD41" s="844"/>
      <c r="GE41" s="844"/>
      <c r="GF41" s="844"/>
      <c r="GG41" s="844"/>
      <c r="GH41" s="844"/>
      <c r="GI41" s="844"/>
      <c r="GJ41" s="844"/>
      <c r="GK41" s="844"/>
      <c r="GL41" s="844"/>
      <c r="GM41" s="844"/>
      <c r="GN41" s="844"/>
      <c r="GO41" s="844"/>
      <c r="GP41" s="844"/>
      <c r="GQ41" s="844"/>
      <c r="GR41" s="844"/>
      <c r="GS41" s="844"/>
      <c r="GT41" s="844"/>
      <c r="GU41" s="844"/>
      <c r="GV41" s="844"/>
      <c r="GW41" s="844"/>
      <c r="GX41" s="844"/>
      <c r="GY41" s="844"/>
      <c r="GZ41" s="844"/>
      <c r="HA41" s="844"/>
      <c r="HB41" s="844"/>
      <c r="HC41" s="844"/>
      <c r="HD41" s="844"/>
      <c r="HE41" s="844"/>
      <c r="HF41" s="844"/>
      <c r="HG41" s="844"/>
      <c r="HH41" s="844"/>
      <c r="HI41" s="844"/>
      <c r="HJ41" s="844"/>
      <c r="HK41" s="844"/>
      <c r="HL41" s="844"/>
      <c r="HM41" s="844"/>
      <c r="HN41" s="844"/>
      <c r="HO41" s="844"/>
      <c r="HP41" s="844"/>
      <c r="HQ41" s="844"/>
      <c r="HR41" s="844"/>
      <c r="HS41" s="844"/>
      <c r="HT41" s="844"/>
      <c r="HU41" s="844"/>
      <c r="HV41" s="844"/>
      <c r="HW41" s="844"/>
      <c r="HX41" s="844"/>
      <c r="HY41" s="844"/>
      <c r="HZ41" s="844"/>
      <c r="IA41" s="844"/>
      <c r="IB41" s="844"/>
      <c r="IC41" s="844"/>
      <c r="ID41" s="844"/>
      <c r="IE41" s="844"/>
      <c r="IF41" s="844"/>
      <c r="IG41" s="844"/>
      <c r="IH41" s="844"/>
      <c r="II41" s="844"/>
      <c r="IJ41" s="844"/>
      <c r="IK41" s="844"/>
      <c r="IL41" s="844"/>
      <c r="IM41" s="844"/>
      <c r="IN41" s="844"/>
      <c r="IO41" s="844"/>
      <c r="IP41" s="844"/>
      <c r="IQ41" s="844"/>
      <c r="IR41" s="844"/>
      <c r="IS41" s="844"/>
      <c r="IT41" s="844"/>
    </row>
    <row r="42" spans="1:254" s="843" customFormat="1" ht="18">
      <c r="A42" s="1909" t="s">
        <v>511</v>
      </c>
      <c r="B42" s="1910"/>
      <c r="C42" s="1910"/>
      <c r="D42" s="1910"/>
      <c r="E42" s="1910"/>
      <c r="F42" s="1910"/>
      <c r="G42" s="1910"/>
      <c r="H42" s="1910"/>
      <c r="I42" s="1910"/>
      <c r="J42" s="1910"/>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4"/>
      <c r="AY42" s="844"/>
      <c r="AZ42" s="844"/>
      <c r="BA42" s="844"/>
      <c r="BB42" s="844"/>
      <c r="BC42" s="844"/>
      <c r="BD42" s="844"/>
      <c r="BE42" s="844"/>
      <c r="BF42" s="844"/>
      <c r="BG42" s="844"/>
      <c r="BH42" s="844"/>
      <c r="BI42" s="844"/>
      <c r="BJ42" s="844"/>
      <c r="BK42" s="844"/>
      <c r="BL42" s="844"/>
      <c r="BM42" s="844"/>
      <c r="BN42" s="844"/>
      <c r="BO42" s="844"/>
      <c r="BP42" s="844"/>
      <c r="BQ42" s="844"/>
      <c r="BR42" s="844"/>
      <c r="BS42" s="844"/>
      <c r="BT42" s="844"/>
      <c r="BU42" s="844"/>
      <c r="BV42" s="844"/>
      <c r="BW42" s="844"/>
      <c r="BX42" s="844"/>
      <c r="BY42" s="844"/>
      <c r="BZ42" s="844"/>
      <c r="CA42" s="844"/>
      <c r="CB42" s="844"/>
      <c r="CC42" s="844"/>
      <c r="CD42" s="844"/>
      <c r="CE42" s="844"/>
      <c r="CF42" s="844"/>
      <c r="CG42" s="844"/>
      <c r="CH42" s="844"/>
      <c r="CI42" s="844"/>
      <c r="CJ42" s="844"/>
      <c r="CK42" s="844"/>
      <c r="CL42" s="844"/>
      <c r="CM42" s="844"/>
      <c r="CN42" s="844"/>
      <c r="CO42" s="844"/>
      <c r="CP42" s="844"/>
      <c r="CQ42" s="844"/>
      <c r="CR42" s="844"/>
      <c r="CS42" s="844"/>
      <c r="CT42" s="844"/>
      <c r="CU42" s="844"/>
      <c r="CV42" s="844"/>
      <c r="CW42" s="844"/>
      <c r="CX42" s="844"/>
      <c r="CY42" s="844"/>
      <c r="CZ42" s="844"/>
      <c r="DA42" s="844"/>
      <c r="DB42" s="844"/>
      <c r="DC42" s="844"/>
      <c r="DD42" s="844"/>
      <c r="DE42" s="844"/>
      <c r="DF42" s="844"/>
      <c r="DG42" s="844"/>
      <c r="DH42" s="844"/>
      <c r="DI42" s="844"/>
      <c r="DJ42" s="844"/>
      <c r="DK42" s="844"/>
      <c r="DL42" s="844"/>
      <c r="DM42" s="844"/>
      <c r="DN42" s="844"/>
      <c r="DO42" s="844"/>
      <c r="DP42" s="844"/>
      <c r="DQ42" s="844"/>
      <c r="DR42" s="844"/>
      <c r="DS42" s="844"/>
      <c r="DT42" s="844"/>
      <c r="DU42" s="844"/>
      <c r="DV42" s="844"/>
      <c r="DW42" s="844"/>
      <c r="DX42" s="844"/>
      <c r="DY42" s="844"/>
      <c r="DZ42" s="844"/>
      <c r="EA42" s="844"/>
      <c r="EB42" s="844"/>
      <c r="EC42" s="844"/>
      <c r="ED42" s="844"/>
      <c r="EE42" s="844"/>
      <c r="EF42" s="844"/>
      <c r="EG42" s="844"/>
      <c r="EH42" s="844"/>
      <c r="EI42" s="844"/>
      <c r="EJ42" s="844"/>
      <c r="EK42" s="844"/>
      <c r="EL42" s="844"/>
      <c r="EM42" s="844"/>
      <c r="EN42" s="844"/>
      <c r="EO42" s="844"/>
      <c r="EP42" s="844"/>
      <c r="EQ42" s="844"/>
      <c r="ER42" s="844"/>
      <c r="ES42" s="844"/>
      <c r="ET42" s="844"/>
      <c r="EU42" s="844"/>
      <c r="EV42" s="844"/>
      <c r="EW42" s="844"/>
      <c r="EX42" s="844"/>
      <c r="EY42" s="844"/>
      <c r="EZ42" s="844"/>
      <c r="FA42" s="844"/>
      <c r="FB42" s="844"/>
      <c r="FC42" s="844"/>
      <c r="FD42" s="844"/>
      <c r="FE42" s="844"/>
      <c r="FF42" s="844"/>
      <c r="FG42" s="844"/>
      <c r="FH42" s="844"/>
      <c r="FI42" s="844"/>
      <c r="FJ42" s="844"/>
      <c r="FK42" s="844"/>
      <c r="FL42" s="844"/>
      <c r="FM42" s="844"/>
      <c r="FN42" s="844"/>
      <c r="FO42" s="844"/>
      <c r="FP42" s="844"/>
      <c r="FQ42" s="844"/>
      <c r="FR42" s="844"/>
      <c r="FS42" s="844"/>
      <c r="FT42" s="844"/>
      <c r="FU42" s="844"/>
      <c r="FV42" s="844"/>
      <c r="FW42" s="844"/>
      <c r="FX42" s="844"/>
      <c r="FY42" s="844"/>
      <c r="FZ42" s="844"/>
      <c r="GA42" s="844"/>
      <c r="GB42" s="844"/>
      <c r="GC42" s="844"/>
      <c r="GD42" s="844"/>
      <c r="GE42" s="844"/>
      <c r="GF42" s="844"/>
      <c r="GG42" s="844"/>
      <c r="GH42" s="844"/>
      <c r="GI42" s="844"/>
      <c r="GJ42" s="844"/>
      <c r="GK42" s="844"/>
      <c r="GL42" s="844"/>
      <c r="GM42" s="844"/>
      <c r="GN42" s="844"/>
      <c r="GO42" s="844"/>
      <c r="GP42" s="844"/>
      <c r="GQ42" s="844"/>
      <c r="GR42" s="844"/>
      <c r="GS42" s="844"/>
      <c r="GT42" s="844"/>
      <c r="GU42" s="844"/>
      <c r="GV42" s="844"/>
      <c r="GW42" s="844"/>
      <c r="GX42" s="844"/>
      <c r="GY42" s="844"/>
      <c r="GZ42" s="844"/>
      <c r="HA42" s="844"/>
      <c r="HB42" s="844"/>
      <c r="HC42" s="844"/>
      <c r="HD42" s="844"/>
      <c r="HE42" s="844"/>
      <c r="HF42" s="844"/>
      <c r="HG42" s="844"/>
      <c r="HH42" s="844"/>
      <c r="HI42" s="844"/>
      <c r="HJ42" s="844"/>
      <c r="HK42" s="844"/>
      <c r="HL42" s="844"/>
      <c r="HM42" s="844"/>
      <c r="HN42" s="844"/>
      <c r="HO42" s="844"/>
      <c r="HP42" s="844"/>
      <c r="HQ42" s="844"/>
      <c r="HR42" s="844"/>
      <c r="HS42" s="844"/>
      <c r="HT42" s="844"/>
      <c r="HU42" s="844"/>
      <c r="HV42" s="844"/>
      <c r="HW42" s="844"/>
      <c r="HX42" s="844"/>
      <c r="HY42" s="844"/>
      <c r="HZ42" s="844"/>
      <c r="IA42" s="844"/>
      <c r="IB42" s="844"/>
      <c r="IC42" s="844"/>
      <c r="ID42" s="844"/>
      <c r="IE42" s="844"/>
      <c r="IF42" s="844"/>
      <c r="IG42" s="844"/>
      <c r="IH42" s="844"/>
      <c r="II42" s="844"/>
      <c r="IJ42" s="844"/>
      <c r="IK42" s="844"/>
      <c r="IL42" s="844"/>
      <c r="IM42" s="844"/>
      <c r="IN42" s="844"/>
      <c r="IO42" s="844"/>
      <c r="IP42" s="844"/>
      <c r="IQ42" s="844"/>
      <c r="IR42" s="844"/>
      <c r="IS42" s="844"/>
      <c r="IT42" s="844"/>
    </row>
    <row r="43" spans="1:254" ht="12.75">
      <c r="A43" s="72"/>
      <c r="B43" s="72"/>
      <c r="C43" s="72"/>
      <c r="D43" s="72"/>
      <c r="E43" s="72"/>
      <c r="F43" s="72"/>
      <c r="G43" s="72"/>
      <c r="H43" s="72"/>
      <c r="I43" s="72"/>
      <c r="J43" s="72"/>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c r="BD43" s="844"/>
      <c r="BE43" s="844"/>
      <c r="BF43" s="844"/>
      <c r="BG43" s="844"/>
      <c r="BH43" s="844"/>
      <c r="BI43" s="844"/>
      <c r="BJ43" s="844"/>
      <c r="BK43" s="844"/>
      <c r="BL43" s="844"/>
      <c r="BM43" s="844"/>
      <c r="BN43" s="844"/>
      <c r="BO43" s="844"/>
      <c r="BP43" s="844"/>
      <c r="BQ43" s="844"/>
      <c r="BR43" s="844"/>
      <c r="BS43" s="844"/>
      <c r="BT43" s="844"/>
      <c r="BU43" s="844"/>
      <c r="BV43" s="844"/>
      <c r="BW43" s="844"/>
      <c r="BX43" s="844"/>
      <c r="BY43" s="844"/>
      <c r="BZ43" s="844"/>
      <c r="CA43" s="844"/>
      <c r="CB43" s="844"/>
      <c r="CC43" s="844"/>
      <c r="CD43" s="844"/>
      <c r="CE43" s="844"/>
      <c r="CF43" s="844"/>
      <c r="CG43" s="844"/>
      <c r="CH43" s="844"/>
      <c r="CI43" s="844"/>
      <c r="CJ43" s="844"/>
      <c r="CK43" s="844"/>
      <c r="CL43" s="844"/>
      <c r="CM43" s="844"/>
      <c r="CN43" s="844"/>
      <c r="CO43" s="844"/>
      <c r="CP43" s="844"/>
      <c r="CQ43" s="844"/>
      <c r="CR43" s="844"/>
      <c r="CS43" s="844"/>
      <c r="CT43" s="844"/>
      <c r="CU43" s="844"/>
      <c r="CV43" s="844"/>
      <c r="CW43" s="844"/>
      <c r="CX43" s="844"/>
      <c r="CY43" s="844"/>
      <c r="CZ43" s="844"/>
      <c r="DA43" s="844"/>
      <c r="DB43" s="844"/>
      <c r="DC43" s="844"/>
      <c r="DD43" s="844"/>
      <c r="DE43" s="844"/>
      <c r="DF43" s="844"/>
      <c r="DG43" s="844"/>
      <c r="DH43" s="844"/>
      <c r="DI43" s="844"/>
      <c r="DJ43" s="844"/>
      <c r="DK43" s="844"/>
      <c r="DL43" s="844"/>
      <c r="DM43" s="844"/>
      <c r="DN43" s="844"/>
      <c r="DO43" s="844"/>
      <c r="DP43" s="844"/>
      <c r="DQ43" s="844"/>
      <c r="DR43" s="844"/>
      <c r="DS43" s="844"/>
      <c r="DT43" s="844"/>
      <c r="DU43" s="844"/>
      <c r="DV43" s="844"/>
      <c r="DW43" s="844"/>
      <c r="DX43" s="844"/>
      <c r="DY43" s="844"/>
      <c r="DZ43" s="844"/>
      <c r="EA43" s="844"/>
      <c r="EB43" s="844"/>
      <c r="EC43" s="844"/>
      <c r="ED43" s="844"/>
      <c r="EE43" s="844"/>
      <c r="EF43" s="844"/>
      <c r="EG43" s="844"/>
      <c r="EH43" s="844"/>
      <c r="EI43" s="844"/>
      <c r="EJ43" s="844"/>
      <c r="EK43" s="844"/>
      <c r="EL43" s="844"/>
      <c r="EM43" s="844"/>
      <c r="EN43" s="844"/>
      <c r="EO43" s="844"/>
      <c r="EP43" s="844"/>
      <c r="EQ43" s="844"/>
      <c r="ER43" s="844"/>
      <c r="ES43" s="844"/>
      <c r="ET43" s="844"/>
      <c r="EU43" s="844"/>
      <c r="EV43" s="844"/>
      <c r="EW43" s="844"/>
      <c r="EX43" s="844"/>
      <c r="EY43" s="844"/>
      <c r="EZ43" s="844"/>
      <c r="FA43" s="844"/>
      <c r="FB43" s="844"/>
      <c r="FC43" s="844"/>
      <c r="FD43" s="844"/>
      <c r="FE43" s="844"/>
      <c r="FF43" s="844"/>
      <c r="FG43" s="844"/>
      <c r="FH43" s="844"/>
      <c r="FI43" s="844"/>
      <c r="FJ43" s="844"/>
      <c r="FK43" s="844"/>
      <c r="FL43" s="844"/>
      <c r="FM43" s="844"/>
      <c r="FN43" s="844"/>
      <c r="FO43" s="844"/>
      <c r="FP43" s="844"/>
      <c r="FQ43" s="844"/>
      <c r="FR43" s="844"/>
      <c r="FS43" s="844"/>
      <c r="FT43" s="844"/>
      <c r="FU43" s="844"/>
      <c r="FV43" s="844"/>
      <c r="FW43" s="844"/>
      <c r="FX43" s="844"/>
      <c r="FY43" s="844"/>
      <c r="FZ43" s="844"/>
      <c r="GA43" s="844"/>
      <c r="GB43" s="844"/>
      <c r="GC43" s="844"/>
      <c r="GD43" s="844"/>
      <c r="GE43" s="844"/>
      <c r="GF43" s="844"/>
      <c r="GG43" s="844"/>
      <c r="GH43" s="844"/>
      <c r="GI43" s="844"/>
      <c r="GJ43" s="844"/>
      <c r="GK43" s="844"/>
      <c r="GL43" s="844"/>
      <c r="GM43" s="844"/>
      <c r="GN43" s="844"/>
      <c r="GO43" s="844"/>
      <c r="GP43" s="844"/>
      <c r="GQ43" s="844"/>
      <c r="GR43" s="844"/>
      <c r="GS43" s="844"/>
      <c r="GT43" s="844"/>
      <c r="GU43" s="844"/>
      <c r="GV43" s="844"/>
      <c r="GW43" s="844"/>
      <c r="GX43" s="844"/>
      <c r="GY43" s="844"/>
      <c r="GZ43" s="844"/>
      <c r="HA43" s="844"/>
      <c r="HB43" s="844"/>
      <c r="HC43" s="844"/>
      <c r="HD43" s="844"/>
      <c r="HE43" s="844"/>
      <c r="HF43" s="844"/>
      <c r="HG43" s="844"/>
      <c r="HH43" s="844"/>
      <c r="HI43" s="844"/>
      <c r="HJ43" s="844"/>
      <c r="HK43" s="844"/>
      <c r="HL43" s="844"/>
      <c r="HM43" s="844"/>
      <c r="HN43" s="844"/>
      <c r="HO43" s="844"/>
      <c r="HP43" s="844"/>
      <c r="HQ43" s="844"/>
      <c r="HR43" s="844"/>
      <c r="HS43" s="844"/>
      <c r="HT43" s="844"/>
      <c r="HU43" s="844"/>
      <c r="HV43" s="844"/>
      <c r="HW43" s="844"/>
      <c r="HX43" s="844"/>
      <c r="HY43" s="844"/>
      <c r="HZ43" s="844"/>
      <c r="IA43" s="844"/>
      <c r="IB43" s="844"/>
      <c r="IC43" s="844"/>
      <c r="ID43" s="844"/>
      <c r="IE43" s="844"/>
      <c r="IF43" s="844"/>
      <c r="IG43" s="844"/>
      <c r="IH43" s="844"/>
      <c r="II43" s="844"/>
      <c r="IJ43" s="844"/>
      <c r="IK43" s="844"/>
      <c r="IL43" s="844"/>
      <c r="IM43" s="844"/>
      <c r="IN43" s="844"/>
      <c r="IO43" s="844"/>
      <c r="IP43" s="844"/>
      <c r="IQ43" s="844"/>
      <c r="IR43" s="844"/>
      <c r="IS43" s="844"/>
      <c r="IT43" s="844"/>
    </row>
    <row r="44" spans="1:254" s="843" customFormat="1" ht="13.5" customHeight="1">
      <c r="A44" s="845" t="s">
        <v>459</v>
      </c>
      <c r="B44" s="77"/>
      <c r="C44" s="77"/>
      <c r="D44" s="77"/>
      <c r="E44" s="77"/>
      <c r="F44" s="77"/>
      <c r="G44" s="77"/>
      <c r="H44" s="77"/>
      <c r="I44" s="77"/>
      <c r="J44" s="77"/>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844"/>
      <c r="AM44" s="844"/>
      <c r="AN44" s="844"/>
      <c r="AO44" s="844"/>
      <c r="AP44" s="844"/>
      <c r="AQ44" s="844"/>
      <c r="AR44" s="844"/>
      <c r="AS44" s="844"/>
      <c r="AT44" s="844"/>
      <c r="AU44" s="844"/>
      <c r="AV44" s="844"/>
      <c r="AW44" s="844"/>
      <c r="AX44" s="844"/>
      <c r="AY44" s="844"/>
      <c r="AZ44" s="844"/>
      <c r="BA44" s="844"/>
      <c r="BB44" s="844"/>
      <c r="BC44" s="844"/>
      <c r="BD44" s="844"/>
      <c r="BE44" s="844"/>
      <c r="BF44" s="844"/>
      <c r="BG44" s="844"/>
      <c r="BH44" s="844"/>
      <c r="BI44" s="844"/>
      <c r="BJ44" s="844"/>
      <c r="BK44" s="844"/>
      <c r="BL44" s="844"/>
      <c r="BM44" s="844"/>
      <c r="BN44" s="844"/>
      <c r="BO44" s="844"/>
      <c r="BP44" s="844"/>
      <c r="BQ44" s="844"/>
      <c r="BR44" s="844"/>
      <c r="BS44" s="844"/>
      <c r="BT44" s="844"/>
      <c r="BU44" s="844"/>
      <c r="BV44" s="844"/>
      <c r="BW44" s="844"/>
      <c r="BX44" s="844"/>
      <c r="BY44" s="844"/>
      <c r="BZ44" s="844"/>
      <c r="CA44" s="844"/>
      <c r="CB44" s="844"/>
      <c r="CC44" s="844"/>
      <c r="CD44" s="844"/>
      <c r="CE44" s="844"/>
      <c r="CF44" s="844"/>
      <c r="CG44" s="844"/>
      <c r="CH44" s="844"/>
      <c r="CI44" s="844"/>
      <c r="CJ44" s="844"/>
      <c r="CK44" s="844"/>
      <c r="CL44" s="844"/>
      <c r="CM44" s="844"/>
      <c r="CN44" s="844"/>
      <c r="CO44" s="844"/>
      <c r="CP44" s="844"/>
      <c r="CQ44" s="844"/>
      <c r="CR44" s="844"/>
      <c r="CS44" s="844"/>
      <c r="CT44" s="844"/>
      <c r="CU44" s="844"/>
      <c r="CV44" s="844"/>
      <c r="CW44" s="844"/>
      <c r="CX44" s="844"/>
      <c r="CY44" s="844"/>
      <c r="CZ44" s="844"/>
      <c r="DA44" s="844"/>
      <c r="DB44" s="844"/>
      <c r="DC44" s="844"/>
      <c r="DD44" s="844"/>
      <c r="DE44" s="844"/>
      <c r="DF44" s="844"/>
      <c r="DG44" s="844"/>
      <c r="DH44" s="844"/>
      <c r="DI44" s="844"/>
      <c r="DJ44" s="844"/>
      <c r="DK44" s="844"/>
      <c r="DL44" s="844"/>
      <c r="DM44" s="844"/>
      <c r="DN44" s="844"/>
      <c r="DO44" s="844"/>
      <c r="DP44" s="844"/>
      <c r="DQ44" s="844"/>
      <c r="DR44" s="844"/>
      <c r="DS44" s="844"/>
      <c r="DT44" s="844"/>
      <c r="DU44" s="844"/>
      <c r="DV44" s="844"/>
      <c r="DW44" s="844"/>
      <c r="DX44" s="844"/>
      <c r="DY44" s="844"/>
      <c r="DZ44" s="844"/>
      <c r="EA44" s="844"/>
      <c r="EB44" s="844"/>
      <c r="EC44" s="844"/>
      <c r="ED44" s="844"/>
      <c r="EE44" s="844"/>
      <c r="EF44" s="844"/>
      <c r="EG44" s="844"/>
      <c r="EH44" s="844"/>
      <c r="EI44" s="844"/>
      <c r="EJ44" s="844"/>
      <c r="EK44" s="844"/>
      <c r="EL44" s="844"/>
      <c r="EM44" s="844"/>
      <c r="EN44" s="844"/>
      <c r="EO44" s="844"/>
      <c r="EP44" s="844"/>
      <c r="EQ44" s="844"/>
      <c r="ER44" s="844"/>
      <c r="ES44" s="844"/>
      <c r="ET44" s="844"/>
      <c r="EU44" s="844"/>
      <c r="EV44" s="844"/>
      <c r="EW44" s="844"/>
      <c r="EX44" s="844"/>
      <c r="EY44" s="844"/>
      <c r="EZ44" s="844"/>
      <c r="FA44" s="844"/>
      <c r="FB44" s="844"/>
      <c r="FC44" s="844"/>
      <c r="FD44" s="844"/>
      <c r="FE44" s="844"/>
      <c r="FF44" s="844"/>
      <c r="FG44" s="844"/>
      <c r="FH44" s="844"/>
      <c r="FI44" s="844"/>
      <c r="FJ44" s="844"/>
      <c r="FK44" s="844"/>
      <c r="FL44" s="844"/>
      <c r="FM44" s="844"/>
      <c r="FN44" s="844"/>
      <c r="FO44" s="844"/>
      <c r="FP44" s="844"/>
      <c r="FQ44" s="844"/>
      <c r="FR44" s="844"/>
      <c r="FS44" s="844"/>
      <c r="FT44" s="844"/>
      <c r="FU44" s="844"/>
      <c r="FV44" s="844"/>
      <c r="FW44" s="844"/>
      <c r="FX44" s="844"/>
      <c r="FY44" s="844"/>
      <c r="FZ44" s="844"/>
      <c r="GA44" s="844"/>
      <c r="GB44" s="844"/>
      <c r="GC44" s="844"/>
      <c r="GD44" s="844"/>
      <c r="GE44" s="844"/>
      <c r="GF44" s="844"/>
      <c r="GG44" s="844"/>
      <c r="GH44" s="844"/>
      <c r="GI44" s="844"/>
      <c r="GJ44" s="844"/>
      <c r="GK44" s="844"/>
      <c r="GL44" s="844"/>
      <c r="GM44" s="844"/>
      <c r="GN44" s="844"/>
      <c r="GO44" s="844"/>
      <c r="GP44" s="844"/>
      <c r="GQ44" s="844"/>
      <c r="GR44" s="844"/>
      <c r="GS44" s="844"/>
      <c r="GT44" s="844"/>
      <c r="GU44" s="844"/>
      <c r="GV44" s="844"/>
      <c r="GW44" s="844"/>
      <c r="GX44" s="844"/>
      <c r="GY44" s="844"/>
      <c r="GZ44" s="844"/>
      <c r="HA44" s="844"/>
      <c r="HB44" s="844"/>
      <c r="HC44" s="844"/>
      <c r="HD44" s="844"/>
      <c r="HE44" s="844"/>
      <c r="HF44" s="844"/>
      <c r="HG44" s="844"/>
      <c r="HH44" s="844"/>
      <c r="HI44" s="844"/>
      <c r="HJ44" s="844"/>
      <c r="HK44" s="844"/>
      <c r="HL44" s="844"/>
      <c r="HM44" s="844"/>
      <c r="HN44" s="844"/>
      <c r="HO44" s="844"/>
      <c r="HP44" s="844"/>
      <c r="HQ44" s="844"/>
      <c r="HR44" s="844"/>
      <c r="HS44" s="844"/>
      <c r="HT44" s="844"/>
      <c r="HU44" s="844"/>
      <c r="HV44" s="844"/>
      <c r="HW44" s="844"/>
      <c r="HX44" s="844"/>
      <c r="HY44" s="844"/>
      <c r="HZ44" s="844"/>
      <c r="IA44" s="844"/>
      <c r="IB44" s="844"/>
      <c r="IC44" s="844"/>
      <c r="ID44" s="844"/>
      <c r="IE44" s="844"/>
      <c r="IF44" s="844"/>
      <c r="IG44" s="844"/>
      <c r="IH44" s="844"/>
      <c r="II44" s="844"/>
      <c r="IJ44" s="844"/>
      <c r="IK44" s="844"/>
      <c r="IL44" s="844"/>
      <c r="IM44" s="844"/>
      <c r="IN44" s="844"/>
      <c r="IO44" s="844"/>
      <c r="IP44" s="844"/>
      <c r="IQ44" s="844"/>
      <c r="IR44" s="844"/>
      <c r="IS44" s="844"/>
      <c r="IT44" s="844"/>
    </row>
    <row r="45" spans="1:254" s="843" customFormat="1" ht="80.25" customHeight="1">
      <c r="A45" s="2227"/>
      <c r="B45" s="2228"/>
      <c r="C45" s="2228"/>
      <c r="D45" s="2228"/>
      <c r="E45" s="2228"/>
      <c r="F45" s="2228"/>
      <c r="G45" s="2228"/>
      <c r="H45" s="2228"/>
      <c r="I45" s="2228"/>
      <c r="J45" s="2229"/>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c r="BG45" s="844"/>
      <c r="BH45" s="844"/>
      <c r="BI45" s="844"/>
      <c r="BJ45" s="844"/>
      <c r="BK45" s="844"/>
      <c r="BL45" s="844"/>
      <c r="BM45" s="844"/>
      <c r="BN45" s="844"/>
      <c r="BO45" s="844"/>
      <c r="BP45" s="844"/>
      <c r="BQ45" s="844"/>
      <c r="BR45" s="844"/>
      <c r="BS45" s="844"/>
      <c r="BT45" s="844"/>
      <c r="BU45" s="844"/>
      <c r="BV45" s="844"/>
      <c r="BW45" s="844"/>
      <c r="BX45" s="844"/>
      <c r="BY45" s="844"/>
      <c r="BZ45" s="844"/>
      <c r="CA45" s="844"/>
      <c r="CB45" s="844"/>
      <c r="CC45" s="844"/>
      <c r="CD45" s="844"/>
      <c r="CE45" s="844"/>
      <c r="CF45" s="844"/>
      <c r="CG45" s="844"/>
      <c r="CH45" s="844"/>
      <c r="CI45" s="844"/>
      <c r="CJ45" s="844"/>
      <c r="CK45" s="844"/>
      <c r="CL45" s="844"/>
      <c r="CM45" s="844"/>
      <c r="CN45" s="844"/>
      <c r="CO45" s="844"/>
      <c r="CP45" s="844"/>
      <c r="CQ45" s="844"/>
      <c r="CR45" s="844"/>
      <c r="CS45" s="844"/>
      <c r="CT45" s="844"/>
      <c r="CU45" s="844"/>
      <c r="CV45" s="844"/>
      <c r="CW45" s="844"/>
      <c r="CX45" s="844"/>
      <c r="CY45" s="844"/>
      <c r="CZ45" s="844"/>
      <c r="DA45" s="844"/>
      <c r="DB45" s="844"/>
      <c r="DC45" s="844"/>
      <c r="DD45" s="844"/>
      <c r="DE45" s="844"/>
      <c r="DF45" s="844"/>
      <c r="DG45" s="844"/>
      <c r="DH45" s="844"/>
      <c r="DI45" s="844"/>
      <c r="DJ45" s="844"/>
      <c r="DK45" s="844"/>
      <c r="DL45" s="844"/>
      <c r="DM45" s="844"/>
      <c r="DN45" s="844"/>
      <c r="DO45" s="844"/>
      <c r="DP45" s="844"/>
      <c r="DQ45" s="844"/>
      <c r="DR45" s="844"/>
      <c r="DS45" s="844"/>
      <c r="DT45" s="844"/>
      <c r="DU45" s="844"/>
      <c r="DV45" s="844"/>
      <c r="DW45" s="844"/>
      <c r="DX45" s="844"/>
      <c r="DY45" s="844"/>
      <c r="DZ45" s="844"/>
      <c r="EA45" s="844"/>
      <c r="EB45" s="844"/>
      <c r="EC45" s="844"/>
      <c r="ED45" s="844"/>
      <c r="EE45" s="844"/>
      <c r="EF45" s="844"/>
      <c r="EG45" s="844"/>
      <c r="EH45" s="844"/>
      <c r="EI45" s="844"/>
      <c r="EJ45" s="844"/>
      <c r="EK45" s="844"/>
      <c r="EL45" s="844"/>
      <c r="EM45" s="844"/>
      <c r="EN45" s="844"/>
      <c r="EO45" s="844"/>
      <c r="EP45" s="844"/>
      <c r="EQ45" s="844"/>
      <c r="ER45" s="844"/>
      <c r="ES45" s="844"/>
      <c r="ET45" s="844"/>
      <c r="EU45" s="844"/>
      <c r="EV45" s="844"/>
      <c r="EW45" s="844"/>
      <c r="EX45" s="844"/>
      <c r="EY45" s="844"/>
      <c r="EZ45" s="844"/>
      <c r="FA45" s="844"/>
      <c r="FB45" s="844"/>
      <c r="FC45" s="844"/>
      <c r="FD45" s="844"/>
      <c r="FE45" s="844"/>
      <c r="FF45" s="844"/>
      <c r="FG45" s="844"/>
      <c r="FH45" s="844"/>
      <c r="FI45" s="844"/>
      <c r="FJ45" s="844"/>
      <c r="FK45" s="844"/>
      <c r="FL45" s="844"/>
      <c r="FM45" s="844"/>
      <c r="FN45" s="844"/>
      <c r="FO45" s="844"/>
      <c r="FP45" s="844"/>
      <c r="FQ45" s="844"/>
      <c r="FR45" s="844"/>
      <c r="FS45" s="844"/>
      <c r="FT45" s="844"/>
      <c r="FU45" s="844"/>
      <c r="FV45" s="844"/>
      <c r="FW45" s="844"/>
      <c r="FX45" s="844"/>
      <c r="FY45" s="844"/>
      <c r="FZ45" s="844"/>
      <c r="GA45" s="844"/>
      <c r="GB45" s="844"/>
      <c r="GC45" s="844"/>
      <c r="GD45" s="844"/>
      <c r="GE45" s="844"/>
      <c r="GF45" s="844"/>
      <c r="GG45" s="844"/>
      <c r="GH45" s="844"/>
      <c r="GI45" s="844"/>
      <c r="GJ45" s="844"/>
      <c r="GK45" s="844"/>
      <c r="GL45" s="844"/>
      <c r="GM45" s="844"/>
      <c r="GN45" s="844"/>
      <c r="GO45" s="844"/>
      <c r="GP45" s="844"/>
      <c r="GQ45" s="844"/>
      <c r="GR45" s="844"/>
      <c r="GS45" s="844"/>
      <c r="GT45" s="844"/>
      <c r="GU45" s="844"/>
      <c r="GV45" s="844"/>
      <c r="GW45" s="844"/>
      <c r="GX45" s="844"/>
      <c r="GY45" s="844"/>
      <c r="GZ45" s="844"/>
      <c r="HA45" s="844"/>
      <c r="HB45" s="844"/>
      <c r="HC45" s="844"/>
      <c r="HD45" s="844"/>
      <c r="HE45" s="844"/>
      <c r="HF45" s="844"/>
      <c r="HG45" s="844"/>
      <c r="HH45" s="844"/>
      <c r="HI45" s="844"/>
      <c r="HJ45" s="844"/>
      <c r="HK45" s="844"/>
      <c r="HL45" s="844"/>
      <c r="HM45" s="844"/>
      <c r="HN45" s="844"/>
      <c r="HO45" s="844"/>
      <c r="HP45" s="844"/>
      <c r="HQ45" s="844"/>
      <c r="HR45" s="844"/>
      <c r="HS45" s="844"/>
      <c r="HT45" s="844"/>
      <c r="HU45" s="844"/>
      <c r="HV45" s="844"/>
      <c r="HW45" s="844"/>
      <c r="HX45" s="844"/>
      <c r="HY45" s="844"/>
      <c r="HZ45" s="844"/>
      <c r="IA45" s="844"/>
      <c r="IB45" s="844"/>
      <c r="IC45" s="844"/>
      <c r="ID45" s="844"/>
      <c r="IE45" s="844"/>
      <c r="IF45" s="844"/>
      <c r="IG45" s="844"/>
      <c r="IH45" s="844"/>
      <c r="II45" s="844"/>
      <c r="IJ45" s="844"/>
      <c r="IK45" s="844"/>
      <c r="IL45" s="844"/>
      <c r="IM45" s="844"/>
      <c r="IN45" s="844"/>
      <c r="IO45" s="844"/>
      <c r="IP45" s="844"/>
      <c r="IQ45" s="844"/>
      <c r="IR45" s="844"/>
      <c r="IS45" s="844"/>
      <c r="IT45" s="844"/>
    </row>
    <row r="46" spans="1:10" s="839" customFormat="1" ht="47.25" customHeight="1">
      <c r="A46" s="842" t="s">
        <v>146</v>
      </c>
      <c r="B46" s="842"/>
      <c r="C46" s="842"/>
      <c r="D46" s="2226"/>
      <c r="E46" s="2226"/>
      <c r="F46" s="2226"/>
      <c r="G46" s="841"/>
      <c r="H46" s="841"/>
      <c r="I46" s="841"/>
      <c r="J46" s="840"/>
    </row>
    <row r="47" spans="1:10" s="839" customFormat="1" ht="27" customHeight="1">
      <c r="A47" s="842" t="s">
        <v>147</v>
      </c>
      <c r="B47" s="842"/>
      <c r="C47" s="842"/>
      <c r="D47" s="2230"/>
      <c r="E47" s="2230"/>
      <c r="F47" s="2230"/>
      <c r="G47" s="841"/>
      <c r="H47" s="841"/>
      <c r="I47" s="841"/>
      <c r="J47" s="840"/>
    </row>
    <row r="48" spans="1:10" s="839" customFormat="1" ht="27" customHeight="1">
      <c r="A48" s="842" t="s">
        <v>148</v>
      </c>
      <c r="B48" s="842"/>
      <c r="C48" s="842"/>
      <c r="D48" s="2230"/>
      <c r="E48" s="2230"/>
      <c r="F48" s="2230"/>
      <c r="G48" s="841"/>
      <c r="H48" s="841"/>
      <c r="I48" s="841"/>
      <c r="J48" s="840"/>
    </row>
    <row r="49" spans="1:10" s="839" customFormat="1" ht="27" customHeight="1">
      <c r="A49" s="842" t="s">
        <v>149</v>
      </c>
      <c r="B49" s="842"/>
      <c r="C49" s="842"/>
      <c r="D49" s="2226"/>
      <c r="E49" s="2226"/>
      <c r="F49" s="2226"/>
      <c r="G49" s="841"/>
      <c r="H49" s="841"/>
      <c r="I49" s="841"/>
      <c r="J49" s="840"/>
    </row>
    <row r="50" spans="23:254" s="724" customFormat="1" ht="12.75">
      <c r="W50" s="693"/>
      <c r="X50" s="693"/>
      <c r="Y50" s="693"/>
      <c r="Z50" s="693"/>
      <c r="AA50" s="693"/>
      <c r="AB50" s="693"/>
      <c r="AC50" s="693"/>
      <c r="AD50" s="693"/>
      <c r="AE50" s="693"/>
      <c r="AF50" s="693"/>
      <c r="AG50" s="693"/>
      <c r="AH50" s="693"/>
      <c r="AI50" s="693"/>
      <c r="AJ50" s="693"/>
      <c r="AK50" s="693"/>
      <c r="AL50" s="693"/>
      <c r="AM50" s="693"/>
      <c r="AN50" s="693"/>
      <c r="AO50" s="693"/>
      <c r="AP50" s="693"/>
      <c r="AQ50" s="693"/>
      <c r="AR50" s="693"/>
      <c r="AS50" s="693"/>
      <c r="AT50" s="693"/>
      <c r="AU50" s="693"/>
      <c r="AV50" s="693"/>
      <c r="AW50" s="693"/>
      <c r="AX50" s="693"/>
      <c r="AY50" s="693"/>
      <c r="AZ50" s="693"/>
      <c r="BA50" s="693"/>
      <c r="BB50" s="693"/>
      <c r="BC50" s="693"/>
      <c r="BD50" s="693"/>
      <c r="BE50" s="693"/>
      <c r="BF50" s="693"/>
      <c r="BG50" s="693"/>
      <c r="BH50" s="693"/>
      <c r="BI50" s="693"/>
      <c r="BJ50" s="693"/>
      <c r="BK50" s="693"/>
      <c r="BL50" s="693"/>
      <c r="BM50" s="693"/>
      <c r="BN50" s="693"/>
      <c r="BO50" s="693"/>
      <c r="BP50" s="693"/>
      <c r="BQ50" s="693"/>
      <c r="BR50" s="693"/>
      <c r="BS50" s="693"/>
      <c r="BT50" s="693"/>
      <c r="BU50" s="693"/>
      <c r="BV50" s="693"/>
      <c r="BW50" s="693"/>
      <c r="BX50" s="693"/>
      <c r="BY50" s="693"/>
      <c r="BZ50" s="693"/>
      <c r="CA50" s="693"/>
      <c r="CB50" s="693"/>
      <c r="CC50" s="693"/>
      <c r="CD50" s="693"/>
      <c r="CE50" s="693"/>
      <c r="CF50" s="693"/>
      <c r="CG50" s="693"/>
      <c r="CH50" s="693"/>
      <c r="CI50" s="693"/>
      <c r="CJ50" s="693"/>
      <c r="CK50" s="693"/>
      <c r="CL50" s="693"/>
      <c r="CM50" s="693"/>
      <c r="CN50" s="693"/>
      <c r="CO50" s="693"/>
      <c r="CP50" s="693"/>
      <c r="CQ50" s="693"/>
      <c r="CR50" s="693"/>
      <c r="CS50" s="693"/>
      <c r="CT50" s="693"/>
      <c r="CU50" s="693"/>
      <c r="CV50" s="693"/>
      <c r="CW50" s="693"/>
      <c r="CX50" s="693"/>
      <c r="CY50" s="693"/>
      <c r="CZ50" s="693"/>
      <c r="DA50" s="693"/>
      <c r="DB50" s="693"/>
      <c r="DC50" s="693"/>
      <c r="DD50" s="693"/>
      <c r="DE50" s="693"/>
      <c r="DF50" s="693"/>
      <c r="DG50" s="693"/>
      <c r="DH50" s="693"/>
      <c r="DI50" s="693"/>
      <c r="DJ50" s="693"/>
      <c r="DK50" s="693"/>
      <c r="DL50" s="693"/>
      <c r="DM50" s="693"/>
      <c r="DN50" s="693"/>
      <c r="DO50" s="693"/>
      <c r="DP50" s="693"/>
      <c r="DQ50" s="693"/>
      <c r="DR50" s="693"/>
      <c r="DS50" s="693"/>
      <c r="DT50" s="693"/>
      <c r="DU50" s="693"/>
      <c r="DV50" s="693"/>
      <c r="DW50" s="693"/>
      <c r="DX50" s="693"/>
      <c r="DY50" s="693"/>
      <c r="DZ50" s="693"/>
      <c r="EA50" s="693"/>
      <c r="EB50" s="693"/>
      <c r="EC50" s="693"/>
      <c r="ED50" s="693"/>
      <c r="EE50" s="693"/>
      <c r="EF50" s="693"/>
      <c r="EG50" s="693"/>
      <c r="EH50" s="693"/>
      <c r="EI50" s="693"/>
      <c r="EJ50" s="693"/>
      <c r="EK50" s="693"/>
      <c r="EL50" s="693"/>
      <c r="EM50" s="693"/>
      <c r="EN50" s="693"/>
      <c r="EO50" s="693"/>
      <c r="EP50" s="693"/>
      <c r="EQ50" s="693"/>
      <c r="ER50" s="693"/>
      <c r="ES50" s="693"/>
      <c r="ET50" s="693"/>
      <c r="EU50" s="693"/>
      <c r="EV50" s="693"/>
      <c r="EW50" s="693"/>
      <c r="EX50" s="693"/>
      <c r="EY50" s="693"/>
      <c r="EZ50" s="693"/>
      <c r="FA50" s="693"/>
      <c r="FB50" s="693"/>
      <c r="FC50" s="693"/>
      <c r="FD50" s="693"/>
      <c r="FE50" s="693"/>
      <c r="FF50" s="693"/>
      <c r="FG50" s="693"/>
      <c r="FH50" s="693"/>
      <c r="FI50" s="693"/>
      <c r="FJ50" s="693"/>
      <c r="FK50" s="693"/>
      <c r="FL50" s="693"/>
      <c r="FM50" s="693"/>
      <c r="FN50" s="693"/>
      <c r="FO50" s="693"/>
      <c r="FP50" s="693"/>
      <c r="FQ50" s="693"/>
      <c r="FR50" s="693"/>
      <c r="FS50" s="693"/>
      <c r="FT50" s="693"/>
      <c r="FU50" s="693"/>
      <c r="FV50" s="693"/>
      <c r="FW50" s="693"/>
      <c r="FX50" s="693"/>
      <c r="FY50" s="693"/>
      <c r="FZ50" s="693"/>
      <c r="GA50" s="693"/>
      <c r="GB50" s="693"/>
      <c r="GC50" s="693"/>
      <c r="GD50" s="693"/>
      <c r="GE50" s="693"/>
      <c r="GF50" s="693"/>
      <c r="GG50" s="693"/>
      <c r="GH50" s="693"/>
      <c r="GI50" s="693"/>
      <c r="GJ50" s="693"/>
      <c r="GK50" s="693"/>
      <c r="GL50" s="693"/>
      <c r="GM50" s="693"/>
      <c r="GN50" s="693"/>
      <c r="GO50" s="693"/>
      <c r="GP50" s="693"/>
      <c r="GQ50" s="693"/>
      <c r="GR50" s="693"/>
      <c r="GS50" s="693"/>
      <c r="GT50" s="693"/>
      <c r="GU50" s="693"/>
      <c r="GV50" s="693"/>
      <c r="GW50" s="693"/>
      <c r="GX50" s="693"/>
      <c r="GY50" s="693"/>
      <c r="GZ50" s="693"/>
      <c r="HA50" s="693"/>
      <c r="HB50" s="693"/>
      <c r="HC50" s="693"/>
      <c r="HD50" s="693"/>
      <c r="HE50" s="693"/>
      <c r="HF50" s="693"/>
      <c r="HG50" s="693"/>
      <c r="HH50" s="693"/>
      <c r="HI50" s="693"/>
      <c r="HJ50" s="693"/>
      <c r="HK50" s="693"/>
      <c r="HL50" s="693"/>
      <c r="HM50" s="693"/>
      <c r="HN50" s="693"/>
      <c r="HO50" s="693"/>
      <c r="HP50" s="693"/>
      <c r="HQ50" s="693"/>
      <c r="HR50" s="693"/>
      <c r="HS50" s="693"/>
      <c r="HT50" s="693"/>
      <c r="HU50" s="693"/>
      <c r="HV50" s="693"/>
      <c r="HW50" s="693"/>
      <c r="HX50" s="693"/>
      <c r="HY50" s="693"/>
      <c r="HZ50" s="693"/>
      <c r="IA50" s="693"/>
      <c r="IB50" s="693"/>
      <c r="IC50" s="693"/>
      <c r="ID50" s="693"/>
      <c r="IE50" s="693"/>
      <c r="IF50" s="693"/>
      <c r="IG50" s="693"/>
      <c r="IH50" s="693"/>
      <c r="II50" s="693"/>
      <c r="IJ50" s="693"/>
      <c r="IK50" s="693"/>
      <c r="IL50" s="693"/>
      <c r="IM50" s="693"/>
      <c r="IN50" s="693"/>
      <c r="IO50" s="693"/>
      <c r="IP50" s="693"/>
      <c r="IQ50" s="693"/>
      <c r="IR50" s="693"/>
      <c r="IS50" s="693"/>
      <c r="IT50" s="693"/>
    </row>
    <row r="51" spans="23:254" s="724" customFormat="1" ht="12.75">
      <c r="W51" s="693"/>
      <c r="X51" s="693"/>
      <c r="Y51" s="693"/>
      <c r="Z51" s="693"/>
      <c r="AA51" s="693"/>
      <c r="AB51" s="693"/>
      <c r="AC51" s="693"/>
      <c r="AD51" s="693"/>
      <c r="AE51" s="693"/>
      <c r="AF51" s="693"/>
      <c r="AG51" s="693"/>
      <c r="AH51" s="693"/>
      <c r="AI51" s="693"/>
      <c r="AJ51" s="693"/>
      <c r="AK51" s="693"/>
      <c r="AL51" s="693"/>
      <c r="AM51" s="693"/>
      <c r="AN51" s="693"/>
      <c r="AO51" s="693"/>
      <c r="AP51" s="693"/>
      <c r="AQ51" s="693"/>
      <c r="AR51" s="693"/>
      <c r="AS51" s="693"/>
      <c r="AT51" s="693"/>
      <c r="AU51" s="693"/>
      <c r="AV51" s="693"/>
      <c r="AW51" s="693"/>
      <c r="AX51" s="693"/>
      <c r="AY51" s="693"/>
      <c r="AZ51" s="693"/>
      <c r="BA51" s="693"/>
      <c r="BB51" s="693"/>
      <c r="BC51" s="693"/>
      <c r="BD51" s="693"/>
      <c r="BE51" s="693"/>
      <c r="BF51" s="693"/>
      <c r="BG51" s="693"/>
      <c r="BH51" s="693"/>
      <c r="BI51" s="693"/>
      <c r="BJ51" s="693"/>
      <c r="BK51" s="693"/>
      <c r="BL51" s="693"/>
      <c r="BM51" s="693"/>
      <c r="BN51" s="693"/>
      <c r="BO51" s="693"/>
      <c r="BP51" s="693"/>
      <c r="BQ51" s="693"/>
      <c r="BR51" s="693"/>
      <c r="BS51" s="693"/>
      <c r="BT51" s="693"/>
      <c r="BU51" s="693"/>
      <c r="BV51" s="693"/>
      <c r="BW51" s="693"/>
      <c r="BX51" s="693"/>
      <c r="BY51" s="693"/>
      <c r="BZ51" s="693"/>
      <c r="CA51" s="693"/>
      <c r="CB51" s="693"/>
      <c r="CC51" s="693"/>
      <c r="CD51" s="693"/>
      <c r="CE51" s="693"/>
      <c r="CF51" s="693"/>
      <c r="CG51" s="693"/>
      <c r="CH51" s="693"/>
      <c r="CI51" s="693"/>
      <c r="CJ51" s="693"/>
      <c r="CK51" s="693"/>
      <c r="CL51" s="693"/>
      <c r="CM51" s="693"/>
      <c r="CN51" s="693"/>
      <c r="CO51" s="693"/>
      <c r="CP51" s="693"/>
      <c r="CQ51" s="693"/>
      <c r="CR51" s="693"/>
      <c r="CS51" s="693"/>
      <c r="CT51" s="693"/>
      <c r="CU51" s="693"/>
      <c r="CV51" s="693"/>
      <c r="CW51" s="693"/>
      <c r="CX51" s="693"/>
      <c r="CY51" s="693"/>
      <c r="CZ51" s="693"/>
      <c r="DA51" s="693"/>
      <c r="DB51" s="693"/>
      <c r="DC51" s="693"/>
      <c r="DD51" s="693"/>
      <c r="DE51" s="693"/>
      <c r="DF51" s="693"/>
      <c r="DG51" s="693"/>
      <c r="DH51" s="693"/>
      <c r="DI51" s="693"/>
      <c r="DJ51" s="693"/>
      <c r="DK51" s="693"/>
      <c r="DL51" s="693"/>
      <c r="DM51" s="693"/>
      <c r="DN51" s="693"/>
      <c r="DO51" s="693"/>
      <c r="DP51" s="693"/>
      <c r="DQ51" s="693"/>
      <c r="DR51" s="693"/>
      <c r="DS51" s="693"/>
      <c r="DT51" s="693"/>
      <c r="DU51" s="693"/>
      <c r="DV51" s="693"/>
      <c r="DW51" s="693"/>
      <c r="DX51" s="693"/>
      <c r="DY51" s="693"/>
      <c r="DZ51" s="693"/>
      <c r="EA51" s="693"/>
      <c r="EB51" s="693"/>
      <c r="EC51" s="693"/>
      <c r="ED51" s="693"/>
      <c r="EE51" s="693"/>
      <c r="EF51" s="693"/>
      <c r="EG51" s="693"/>
      <c r="EH51" s="693"/>
      <c r="EI51" s="693"/>
      <c r="EJ51" s="693"/>
      <c r="EK51" s="693"/>
      <c r="EL51" s="693"/>
      <c r="EM51" s="693"/>
      <c r="EN51" s="693"/>
      <c r="EO51" s="693"/>
      <c r="EP51" s="693"/>
      <c r="EQ51" s="693"/>
      <c r="ER51" s="693"/>
      <c r="ES51" s="693"/>
      <c r="ET51" s="693"/>
      <c r="EU51" s="693"/>
      <c r="EV51" s="693"/>
      <c r="EW51" s="693"/>
      <c r="EX51" s="693"/>
      <c r="EY51" s="693"/>
      <c r="EZ51" s="693"/>
      <c r="FA51" s="693"/>
      <c r="FB51" s="693"/>
      <c r="FC51" s="693"/>
      <c r="FD51" s="693"/>
      <c r="FE51" s="693"/>
      <c r="FF51" s="693"/>
      <c r="FG51" s="693"/>
      <c r="FH51" s="693"/>
      <c r="FI51" s="693"/>
      <c r="FJ51" s="693"/>
      <c r="FK51" s="693"/>
      <c r="FL51" s="693"/>
      <c r="FM51" s="693"/>
      <c r="FN51" s="693"/>
      <c r="FO51" s="693"/>
      <c r="FP51" s="693"/>
      <c r="FQ51" s="693"/>
      <c r="FR51" s="693"/>
      <c r="FS51" s="693"/>
      <c r="FT51" s="693"/>
      <c r="FU51" s="693"/>
      <c r="FV51" s="693"/>
      <c r="FW51" s="693"/>
      <c r="FX51" s="693"/>
      <c r="FY51" s="693"/>
      <c r="FZ51" s="693"/>
      <c r="GA51" s="693"/>
      <c r="GB51" s="693"/>
      <c r="GC51" s="693"/>
      <c r="GD51" s="693"/>
      <c r="GE51" s="693"/>
      <c r="GF51" s="693"/>
      <c r="GG51" s="693"/>
      <c r="GH51" s="693"/>
      <c r="GI51" s="693"/>
      <c r="GJ51" s="693"/>
      <c r="GK51" s="693"/>
      <c r="GL51" s="693"/>
      <c r="GM51" s="693"/>
      <c r="GN51" s="693"/>
      <c r="GO51" s="693"/>
      <c r="GP51" s="693"/>
      <c r="GQ51" s="693"/>
      <c r="GR51" s="693"/>
      <c r="GS51" s="693"/>
      <c r="GT51" s="693"/>
      <c r="GU51" s="693"/>
      <c r="GV51" s="693"/>
      <c r="GW51" s="693"/>
      <c r="GX51" s="693"/>
      <c r="GY51" s="693"/>
      <c r="GZ51" s="693"/>
      <c r="HA51" s="693"/>
      <c r="HB51" s="693"/>
      <c r="HC51" s="693"/>
      <c r="HD51" s="693"/>
      <c r="HE51" s="693"/>
      <c r="HF51" s="693"/>
      <c r="HG51" s="693"/>
      <c r="HH51" s="693"/>
      <c r="HI51" s="693"/>
      <c r="HJ51" s="693"/>
      <c r="HK51" s="693"/>
      <c r="HL51" s="693"/>
      <c r="HM51" s="693"/>
      <c r="HN51" s="693"/>
      <c r="HO51" s="693"/>
      <c r="HP51" s="693"/>
      <c r="HQ51" s="693"/>
      <c r="HR51" s="693"/>
      <c r="HS51" s="693"/>
      <c r="HT51" s="693"/>
      <c r="HU51" s="693"/>
      <c r="HV51" s="693"/>
      <c r="HW51" s="693"/>
      <c r="HX51" s="693"/>
      <c r="HY51" s="693"/>
      <c r="HZ51" s="693"/>
      <c r="IA51" s="693"/>
      <c r="IB51" s="693"/>
      <c r="IC51" s="693"/>
      <c r="ID51" s="693"/>
      <c r="IE51" s="693"/>
      <c r="IF51" s="693"/>
      <c r="IG51" s="693"/>
      <c r="IH51" s="693"/>
      <c r="II51" s="693"/>
      <c r="IJ51" s="693"/>
      <c r="IK51" s="693"/>
      <c r="IL51" s="693"/>
      <c r="IM51" s="693"/>
      <c r="IN51" s="693"/>
      <c r="IO51" s="693"/>
      <c r="IP51" s="693"/>
      <c r="IQ51" s="693"/>
      <c r="IR51" s="693"/>
      <c r="IS51" s="693"/>
      <c r="IT51" s="693"/>
    </row>
    <row r="52" spans="23:254" s="724" customFormat="1" ht="12.75">
      <c r="W52" s="693"/>
      <c r="X52" s="693"/>
      <c r="Y52" s="693"/>
      <c r="Z52" s="693"/>
      <c r="AA52" s="693"/>
      <c r="AB52" s="693"/>
      <c r="AC52" s="693"/>
      <c r="AD52" s="693"/>
      <c r="AE52" s="693"/>
      <c r="AF52" s="693"/>
      <c r="AG52" s="693"/>
      <c r="AH52" s="693"/>
      <c r="AI52" s="693"/>
      <c r="AJ52" s="693"/>
      <c r="AK52" s="693"/>
      <c r="AL52" s="693"/>
      <c r="AM52" s="693"/>
      <c r="AN52" s="693"/>
      <c r="AO52" s="693"/>
      <c r="AP52" s="693"/>
      <c r="AQ52" s="693"/>
      <c r="AR52" s="693"/>
      <c r="AS52" s="693"/>
      <c r="AT52" s="693"/>
      <c r="AU52" s="693"/>
      <c r="AV52" s="693"/>
      <c r="AW52" s="693"/>
      <c r="AX52" s="693"/>
      <c r="AY52" s="693"/>
      <c r="AZ52" s="693"/>
      <c r="BA52" s="693"/>
      <c r="BB52" s="693"/>
      <c r="BC52" s="693"/>
      <c r="BD52" s="693"/>
      <c r="BE52" s="693"/>
      <c r="BF52" s="693"/>
      <c r="BG52" s="693"/>
      <c r="BH52" s="693"/>
      <c r="BI52" s="693"/>
      <c r="BJ52" s="693"/>
      <c r="BK52" s="693"/>
      <c r="BL52" s="693"/>
      <c r="BM52" s="693"/>
      <c r="BN52" s="693"/>
      <c r="BO52" s="693"/>
      <c r="BP52" s="693"/>
      <c r="BQ52" s="693"/>
      <c r="BR52" s="693"/>
      <c r="BS52" s="693"/>
      <c r="BT52" s="693"/>
      <c r="BU52" s="693"/>
      <c r="BV52" s="693"/>
      <c r="BW52" s="693"/>
      <c r="BX52" s="693"/>
      <c r="BY52" s="693"/>
      <c r="BZ52" s="693"/>
      <c r="CA52" s="693"/>
      <c r="CB52" s="693"/>
      <c r="CC52" s="693"/>
      <c r="CD52" s="693"/>
      <c r="CE52" s="693"/>
      <c r="CF52" s="693"/>
      <c r="CG52" s="693"/>
      <c r="CH52" s="693"/>
      <c r="CI52" s="693"/>
      <c r="CJ52" s="693"/>
      <c r="CK52" s="693"/>
      <c r="CL52" s="693"/>
      <c r="CM52" s="693"/>
      <c r="CN52" s="693"/>
      <c r="CO52" s="693"/>
      <c r="CP52" s="693"/>
      <c r="CQ52" s="693"/>
      <c r="CR52" s="693"/>
      <c r="CS52" s="693"/>
      <c r="CT52" s="693"/>
      <c r="CU52" s="693"/>
      <c r="CV52" s="693"/>
      <c r="CW52" s="693"/>
      <c r="CX52" s="693"/>
      <c r="CY52" s="693"/>
      <c r="CZ52" s="693"/>
      <c r="DA52" s="693"/>
      <c r="DB52" s="693"/>
      <c r="DC52" s="693"/>
      <c r="DD52" s="693"/>
      <c r="DE52" s="693"/>
      <c r="DF52" s="693"/>
      <c r="DG52" s="693"/>
      <c r="DH52" s="693"/>
      <c r="DI52" s="693"/>
      <c r="DJ52" s="693"/>
      <c r="DK52" s="693"/>
      <c r="DL52" s="693"/>
      <c r="DM52" s="693"/>
      <c r="DN52" s="693"/>
      <c r="DO52" s="693"/>
      <c r="DP52" s="693"/>
      <c r="DQ52" s="693"/>
      <c r="DR52" s="693"/>
      <c r="DS52" s="693"/>
      <c r="DT52" s="693"/>
      <c r="DU52" s="693"/>
      <c r="DV52" s="693"/>
      <c r="DW52" s="693"/>
      <c r="DX52" s="693"/>
      <c r="DY52" s="693"/>
      <c r="DZ52" s="693"/>
      <c r="EA52" s="693"/>
      <c r="EB52" s="693"/>
      <c r="EC52" s="693"/>
      <c r="ED52" s="693"/>
      <c r="EE52" s="693"/>
      <c r="EF52" s="693"/>
      <c r="EG52" s="693"/>
      <c r="EH52" s="693"/>
      <c r="EI52" s="693"/>
      <c r="EJ52" s="693"/>
      <c r="EK52" s="693"/>
      <c r="EL52" s="693"/>
      <c r="EM52" s="693"/>
      <c r="EN52" s="693"/>
      <c r="EO52" s="693"/>
      <c r="EP52" s="693"/>
      <c r="EQ52" s="693"/>
      <c r="ER52" s="693"/>
      <c r="ES52" s="693"/>
      <c r="ET52" s="693"/>
      <c r="EU52" s="693"/>
      <c r="EV52" s="693"/>
      <c r="EW52" s="693"/>
      <c r="EX52" s="693"/>
      <c r="EY52" s="693"/>
      <c r="EZ52" s="693"/>
      <c r="FA52" s="693"/>
      <c r="FB52" s="693"/>
      <c r="FC52" s="693"/>
      <c r="FD52" s="693"/>
      <c r="FE52" s="693"/>
      <c r="FF52" s="693"/>
      <c r="FG52" s="693"/>
      <c r="FH52" s="693"/>
      <c r="FI52" s="693"/>
      <c r="FJ52" s="693"/>
      <c r="FK52" s="693"/>
      <c r="FL52" s="693"/>
      <c r="FM52" s="693"/>
      <c r="FN52" s="693"/>
      <c r="FO52" s="693"/>
      <c r="FP52" s="693"/>
      <c r="FQ52" s="693"/>
      <c r="FR52" s="693"/>
      <c r="FS52" s="693"/>
      <c r="FT52" s="693"/>
      <c r="FU52" s="693"/>
      <c r="FV52" s="693"/>
      <c r="FW52" s="693"/>
      <c r="FX52" s="693"/>
      <c r="FY52" s="693"/>
      <c r="FZ52" s="693"/>
      <c r="GA52" s="693"/>
      <c r="GB52" s="693"/>
      <c r="GC52" s="693"/>
      <c r="GD52" s="693"/>
      <c r="GE52" s="693"/>
      <c r="GF52" s="693"/>
      <c r="GG52" s="693"/>
      <c r="GH52" s="693"/>
      <c r="GI52" s="693"/>
      <c r="GJ52" s="693"/>
      <c r="GK52" s="693"/>
      <c r="GL52" s="693"/>
      <c r="GM52" s="693"/>
      <c r="GN52" s="693"/>
      <c r="GO52" s="693"/>
      <c r="GP52" s="693"/>
      <c r="GQ52" s="693"/>
      <c r="GR52" s="693"/>
      <c r="GS52" s="693"/>
      <c r="GT52" s="693"/>
      <c r="GU52" s="693"/>
      <c r="GV52" s="693"/>
      <c r="GW52" s="693"/>
      <c r="GX52" s="693"/>
      <c r="GY52" s="693"/>
      <c r="GZ52" s="693"/>
      <c r="HA52" s="693"/>
      <c r="HB52" s="693"/>
      <c r="HC52" s="693"/>
      <c r="HD52" s="693"/>
      <c r="HE52" s="693"/>
      <c r="HF52" s="693"/>
      <c r="HG52" s="693"/>
      <c r="HH52" s="693"/>
      <c r="HI52" s="693"/>
      <c r="HJ52" s="693"/>
      <c r="HK52" s="693"/>
      <c r="HL52" s="693"/>
      <c r="HM52" s="693"/>
      <c r="HN52" s="693"/>
      <c r="HO52" s="693"/>
      <c r="HP52" s="693"/>
      <c r="HQ52" s="693"/>
      <c r="HR52" s="693"/>
      <c r="HS52" s="693"/>
      <c r="HT52" s="693"/>
      <c r="HU52" s="693"/>
      <c r="HV52" s="693"/>
      <c r="HW52" s="693"/>
      <c r="HX52" s="693"/>
      <c r="HY52" s="693"/>
      <c r="HZ52" s="693"/>
      <c r="IA52" s="693"/>
      <c r="IB52" s="693"/>
      <c r="IC52" s="693"/>
      <c r="ID52" s="693"/>
      <c r="IE52" s="693"/>
      <c r="IF52" s="693"/>
      <c r="IG52" s="693"/>
      <c r="IH52" s="693"/>
      <c r="II52" s="693"/>
      <c r="IJ52" s="693"/>
      <c r="IK52" s="693"/>
      <c r="IL52" s="693"/>
      <c r="IM52" s="693"/>
      <c r="IN52" s="693"/>
      <c r="IO52" s="693"/>
      <c r="IP52" s="693"/>
      <c r="IQ52" s="693"/>
      <c r="IR52" s="693"/>
      <c r="IS52" s="693"/>
      <c r="IT52" s="693"/>
    </row>
    <row r="53" spans="23:254" s="724" customFormat="1" ht="12.75">
      <c r="W53" s="693"/>
      <c r="X53" s="693"/>
      <c r="Y53" s="693"/>
      <c r="Z53" s="693"/>
      <c r="AA53" s="693"/>
      <c r="AB53" s="693"/>
      <c r="AC53" s="693"/>
      <c r="AD53" s="693"/>
      <c r="AE53" s="693"/>
      <c r="AF53" s="693"/>
      <c r="AG53" s="693"/>
      <c r="AH53" s="693"/>
      <c r="AI53" s="693"/>
      <c r="AJ53" s="693"/>
      <c r="AK53" s="693"/>
      <c r="AL53" s="693"/>
      <c r="AM53" s="693"/>
      <c r="AN53" s="693"/>
      <c r="AO53" s="693"/>
      <c r="AP53" s="693"/>
      <c r="AQ53" s="693"/>
      <c r="AR53" s="693"/>
      <c r="AS53" s="693"/>
      <c r="AT53" s="693"/>
      <c r="AU53" s="693"/>
      <c r="AV53" s="693"/>
      <c r="AW53" s="693"/>
      <c r="AX53" s="693"/>
      <c r="AY53" s="693"/>
      <c r="AZ53" s="693"/>
      <c r="BA53" s="693"/>
      <c r="BB53" s="693"/>
      <c r="BC53" s="693"/>
      <c r="BD53" s="693"/>
      <c r="BE53" s="693"/>
      <c r="BF53" s="693"/>
      <c r="BG53" s="693"/>
      <c r="BH53" s="693"/>
      <c r="BI53" s="693"/>
      <c r="BJ53" s="693"/>
      <c r="BK53" s="693"/>
      <c r="BL53" s="693"/>
      <c r="BM53" s="693"/>
      <c r="BN53" s="693"/>
      <c r="BO53" s="693"/>
      <c r="BP53" s="693"/>
      <c r="BQ53" s="693"/>
      <c r="BR53" s="693"/>
      <c r="BS53" s="693"/>
      <c r="BT53" s="693"/>
      <c r="BU53" s="693"/>
      <c r="BV53" s="693"/>
      <c r="BW53" s="693"/>
      <c r="BX53" s="693"/>
      <c r="BY53" s="693"/>
      <c r="BZ53" s="693"/>
      <c r="CA53" s="693"/>
      <c r="CB53" s="693"/>
      <c r="CC53" s="693"/>
      <c r="CD53" s="693"/>
      <c r="CE53" s="693"/>
      <c r="CF53" s="693"/>
      <c r="CG53" s="693"/>
      <c r="CH53" s="693"/>
      <c r="CI53" s="693"/>
      <c r="CJ53" s="693"/>
      <c r="CK53" s="693"/>
      <c r="CL53" s="693"/>
      <c r="CM53" s="693"/>
      <c r="CN53" s="693"/>
      <c r="CO53" s="693"/>
      <c r="CP53" s="693"/>
      <c r="CQ53" s="693"/>
      <c r="CR53" s="693"/>
      <c r="CS53" s="693"/>
      <c r="CT53" s="693"/>
      <c r="CU53" s="693"/>
      <c r="CV53" s="693"/>
      <c r="CW53" s="693"/>
      <c r="CX53" s="693"/>
      <c r="CY53" s="693"/>
      <c r="CZ53" s="693"/>
      <c r="DA53" s="693"/>
      <c r="DB53" s="693"/>
      <c r="DC53" s="693"/>
      <c r="DD53" s="693"/>
      <c r="DE53" s="693"/>
      <c r="DF53" s="693"/>
      <c r="DG53" s="693"/>
      <c r="DH53" s="693"/>
      <c r="DI53" s="693"/>
      <c r="DJ53" s="693"/>
      <c r="DK53" s="693"/>
      <c r="DL53" s="693"/>
      <c r="DM53" s="693"/>
      <c r="DN53" s="693"/>
      <c r="DO53" s="693"/>
      <c r="DP53" s="693"/>
      <c r="DQ53" s="693"/>
      <c r="DR53" s="693"/>
      <c r="DS53" s="693"/>
      <c r="DT53" s="693"/>
      <c r="DU53" s="693"/>
      <c r="DV53" s="693"/>
      <c r="DW53" s="693"/>
      <c r="DX53" s="693"/>
      <c r="DY53" s="693"/>
      <c r="DZ53" s="693"/>
      <c r="EA53" s="693"/>
      <c r="EB53" s="693"/>
      <c r="EC53" s="693"/>
      <c r="ED53" s="693"/>
      <c r="EE53" s="693"/>
      <c r="EF53" s="693"/>
      <c r="EG53" s="693"/>
      <c r="EH53" s="693"/>
      <c r="EI53" s="693"/>
      <c r="EJ53" s="693"/>
      <c r="EK53" s="693"/>
      <c r="EL53" s="693"/>
      <c r="EM53" s="693"/>
      <c r="EN53" s="693"/>
      <c r="EO53" s="693"/>
      <c r="EP53" s="693"/>
      <c r="EQ53" s="693"/>
      <c r="ER53" s="693"/>
      <c r="ES53" s="693"/>
      <c r="ET53" s="693"/>
      <c r="EU53" s="693"/>
      <c r="EV53" s="693"/>
      <c r="EW53" s="693"/>
      <c r="EX53" s="693"/>
      <c r="EY53" s="693"/>
      <c r="EZ53" s="693"/>
      <c r="FA53" s="693"/>
      <c r="FB53" s="693"/>
      <c r="FC53" s="693"/>
      <c r="FD53" s="693"/>
      <c r="FE53" s="693"/>
      <c r="FF53" s="693"/>
      <c r="FG53" s="693"/>
      <c r="FH53" s="693"/>
      <c r="FI53" s="693"/>
      <c r="FJ53" s="693"/>
      <c r="FK53" s="693"/>
      <c r="FL53" s="693"/>
      <c r="FM53" s="693"/>
      <c r="FN53" s="693"/>
      <c r="FO53" s="693"/>
      <c r="FP53" s="693"/>
      <c r="FQ53" s="693"/>
      <c r="FR53" s="693"/>
      <c r="FS53" s="693"/>
      <c r="FT53" s="693"/>
      <c r="FU53" s="693"/>
      <c r="FV53" s="693"/>
      <c r="FW53" s="693"/>
      <c r="FX53" s="693"/>
      <c r="FY53" s="693"/>
      <c r="FZ53" s="693"/>
      <c r="GA53" s="693"/>
      <c r="GB53" s="693"/>
      <c r="GC53" s="693"/>
      <c r="GD53" s="693"/>
      <c r="GE53" s="693"/>
      <c r="GF53" s="693"/>
      <c r="GG53" s="693"/>
      <c r="GH53" s="693"/>
      <c r="GI53" s="693"/>
      <c r="GJ53" s="693"/>
      <c r="GK53" s="693"/>
      <c r="GL53" s="693"/>
      <c r="GM53" s="693"/>
      <c r="GN53" s="693"/>
      <c r="GO53" s="693"/>
      <c r="GP53" s="693"/>
      <c r="GQ53" s="693"/>
      <c r="GR53" s="693"/>
      <c r="GS53" s="693"/>
      <c r="GT53" s="693"/>
      <c r="GU53" s="693"/>
      <c r="GV53" s="693"/>
      <c r="GW53" s="693"/>
      <c r="GX53" s="693"/>
      <c r="GY53" s="693"/>
      <c r="GZ53" s="693"/>
      <c r="HA53" s="693"/>
      <c r="HB53" s="693"/>
      <c r="HC53" s="693"/>
      <c r="HD53" s="693"/>
      <c r="HE53" s="693"/>
      <c r="HF53" s="693"/>
      <c r="HG53" s="693"/>
      <c r="HH53" s="693"/>
      <c r="HI53" s="693"/>
      <c r="HJ53" s="693"/>
      <c r="HK53" s="693"/>
      <c r="HL53" s="693"/>
      <c r="HM53" s="693"/>
      <c r="HN53" s="693"/>
      <c r="HO53" s="693"/>
      <c r="HP53" s="693"/>
      <c r="HQ53" s="693"/>
      <c r="HR53" s="693"/>
      <c r="HS53" s="693"/>
      <c r="HT53" s="693"/>
      <c r="HU53" s="693"/>
      <c r="HV53" s="693"/>
      <c r="HW53" s="693"/>
      <c r="HX53" s="693"/>
      <c r="HY53" s="693"/>
      <c r="HZ53" s="693"/>
      <c r="IA53" s="693"/>
      <c r="IB53" s="693"/>
      <c r="IC53" s="693"/>
      <c r="ID53" s="693"/>
      <c r="IE53" s="693"/>
      <c r="IF53" s="693"/>
      <c r="IG53" s="693"/>
      <c r="IH53" s="693"/>
      <c r="II53" s="693"/>
      <c r="IJ53" s="693"/>
      <c r="IK53" s="693"/>
      <c r="IL53" s="693"/>
      <c r="IM53" s="693"/>
      <c r="IN53" s="693"/>
      <c r="IO53" s="693"/>
      <c r="IP53" s="693"/>
      <c r="IQ53" s="693"/>
      <c r="IR53" s="693"/>
      <c r="IS53" s="693"/>
      <c r="IT53" s="693"/>
    </row>
    <row r="54" spans="23:254" s="724" customFormat="1" ht="12.75">
      <c r="W54" s="693"/>
      <c r="X54" s="693"/>
      <c r="Y54" s="693"/>
      <c r="Z54" s="693"/>
      <c r="AA54" s="693"/>
      <c r="AB54" s="693"/>
      <c r="AC54" s="693"/>
      <c r="AD54" s="693"/>
      <c r="AE54" s="693"/>
      <c r="AF54" s="693"/>
      <c r="AG54" s="693"/>
      <c r="AH54" s="693"/>
      <c r="AI54" s="693"/>
      <c r="AJ54" s="693"/>
      <c r="AK54" s="693"/>
      <c r="AL54" s="693"/>
      <c r="AM54" s="693"/>
      <c r="AN54" s="693"/>
      <c r="AO54" s="693"/>
      <c r="AP54" s="693"/>
      <c r="AQ54" s="693"/>
      <c r="AR54" s="693"/>
      <c r="AS54" s="693"/>
      <c r="AT54" s="693"/>
      <c r="AU54" s="693"/>
      <c r="AV54" s="693"/>
      <c r="AW54" s="693"/>
      <c r="AX54" s="693"/>
      <c r="AY54" s="693"/>
      <c r="AZ54" s="693"/>
      <c r="BA54" s="693"/>
      <c r="BB54" s="693"/>
      <c r="BC54" s="693"/>
      <c r="BD54" s="693"/>
      <c r="BE54" s="693"/>
      <c r="BF54" s="693"/>
      <c r="BG54" s="693"/>
      <c r="BH54" s="693"/>
      <c r="BI54" s="693"/>
      <c r="BJ54" s="693"/>
      <c r="BK54" s="693"/>
      <c r="BL54" s="693"/>
      <c r="BM54" s="693"/>
      <c r="BN54" s="693"/>
      <c r="BO54" s="693"/>
      <c r="BP54" s="693"/>
      <c r="BQ54" s="693"/>
      <c r="BR54" s="693"/>
      <c r="BS54" s="693"/>
      <c r="BT54" s="693"/>
      <c r="BU54" s="693"/>
      <c r="BV54" s="693"/>
      <c r="BW54" s="693"/>
      <c r="BX54" s="693"/>
      <c r="BY54" s="693"/>
      <c r="BZ54" s="693"/>
      <c r="CA54" s="693"/>
      <c r="CB54" s="693"/>
      <c r="CC54" s="693"/>
      <c r="CD54" s="693"/>
      <c r="CE54" s="693"/>
      <c r="CF54" s="693"/>
      <c r="CG54" s="693"/>
      <c r="CH54" s="693"/>
      <c r="CI54" s="693"/>
      <c r="CJ54" s="693"/>
      <c r="CK54" s="693"/>
      <c r="CL54" s="693"/>
      <c r="CM54" s="693"/>
      <c r="CN54" s="693"/>
      <c r="CO54" s="693"/>
      <c r="CP54" s="693"/>
      <c r="CQ54" s="693"/>
      <c r="CR54" s="693"/>
      <c r="CS54" s="693"/>
      <c r="CT54" s="693"/>
      <c r="CU54" s="693"/>
      <c r="CV54" s="693"/>
      <c r="CW54" s="693"/>
      <c r="CX54" s="693"/>
      <c r="CY54" s="693"/>
      <c r="CZ54" s="693"/>
      <c r="DA54" s="693"/>
      <c r="DB54" s="693"/>
      <c r="DC54" s="693"/>
      <c r="DD54" s="693"/>
      <c r="DE54" s="693"/>
      <c r="DF54" s="693"/>
      <c r="DG54" s="693"/>
      <c r="DH54" s="693"/>
      <c r="DI54" s="693"/>
      <c r="DJ54" s="693"/>
      <c r="DK54" s="693"/>
      <c r="DL54" s="693"/>
      <c r="DM54" s="693"/>
      <c r="DN54" s="693"/>
      <c r="DO54" s="693"/>
      <c r="DP54" s="693"/>
      <c r="DQ54" s="693"/>
      <c r="DR54" s="693"/>
      <c r="DS54" s="693"/>
      <c r="DT54" s="693"/>
      <c r="DU54" s="693"/>
      <c r="DV54" s="693"/>
      <c r="DW54" s="693"/>
      <c r="DX54" s="693"/>
      <c r="DY54" s="693"/>
      <c r="DZ54" s="693"/>
      <c r="EA54" s="693"/>
      <c r="EB54" s="693"/>
      <c r="EC54" s="693"/>
      <c r="ED54" s="693"/>
      <c r="EE54" s="693"/>
      <c r="EF54" s="693"/>
      <c r="EG54" s="693"/>
      <c r="EH54" s="693"/>
      <c r="EI54" s="693"/>
      <c r="EJ54" s="693"/>
      <c r="EK54" s="693"/>
      <c r="EL54" s="693"/>
      <c r="EM54" s="693"/>
      <c r="EN54" s="693"/>
      <c r="EO54" s="693"/>
      <c r="EP54" s="693"/>
      <c r="EQ54" s="693"/>
      <c r="ER54" s="693"/>
      <c r="ES54" s="693"/>
      <c r="ET54" s="693"/>
      <c r="EU54" s="693"/>
      <c r="EV54" s="693"/>
      <c r="EW54" s="693"/>
      <c r="EX54" s="693"/>
      <c r="EY54" s="693"/>
      <c r="EZ54" s="693"/>
      <c r="FA54" s="693"/>
      <c r="FB54" s="693"/>
      <c r="FC54" s="693"/>
      <c r="FD54" s="693"/>
      <c r="FE54" s="693"/>
      <c r="FF54" s="693"/>
      <c r="FG54" s="693"/>
      <c r="FH54" s="693"/>
      <c r="FI54" s="693"/>
      <c r="FJ54" s="693"/>
      <c r="FK54" s="693"/>
      <c r="FL54" s="693"/>
      <c r="FM54" s="693"/>
      <c r="FN54" s="693"/>
      <c r="FO54" s="693"/>
      <c r="FP54" s="693"/>
      <c r="FQ54" s="693"/>
      <c r="FR54" s="693"/>
      <c r="FS54" s="693"/>
      <c r="FT54" s="693"/>
      <c r="FU54" s="693"/>
      <c r="FV54" s="693"/>
      <c r="FW54" s="693"/>
      <c r="FX54" s="693"/>
      <c r="FY54" s="693"/>
      <c r="FZ54" s="693"/>
      <c r="GA54" s="693"/>
      <c r="GB54" s="693"/>
      <c r="GC54" s="693"/>
      <c r="GD54" s="693"/>
      <c r="GE54" s="693"/>
      <c r="GF54" s="693"/>
      <c r="GG54" s="693"/>
      <c r="GH54" s="693"/>
      <c r="GI54" s="693"/>
      <c r="GJ54" s="693"/>
      <c r="GK54" s="693"/>
      <c r="GL54" s="693"/>
      <c r="GM54" s="693"/>
      <c r="GN54" s="693"/>
      <c r="GO54" s="693"/>
      <c r="GP54" s="693"/>
      <c r="GQ54" s="693"/>
      <c r="GR54" s="693"/>
      <c r="GS54" s="693"/>
      <c r="GT54" s="693"/>
      <c r="GU54" s="693"/>
      <c r="GV54" s="693"/>
      <c r="GW54" s="693"/>
      <c r="GX54" s="693"/>
      <c r="GY54" s="693"/>
      <c r="GZ54" s="693"/>
      <c r="HA54" s="693"/>
      <c r="HB54" s="693"/>
      <c r="HC54" s="693"/>
      <c r="HD54" s="693"/>
      <c r="HE54" s="693"/>
      <c r="HF54" s="693"/>
      <c r="HG54" s="693"/>
      <c r="HH54" s="693"/>
      <c r="HI54" s="693"/>
      <c r="HJ54" s="693"/>
      <c r="HK54" s="693"/>
      <c r="HL54" s="693"/>
      <c r="HM54" s="693"/>
      <c r="HN54" s="693"/>
      <c r="HO54" s="693"/>
      <c r="HP54" s="693"/>
      <c r="HQ54" s="693"/>
      <c r="HR54" s="693"/>
      <c r="HS54" s="693"/>
      <c r="HT54" s="693"/>
      <c r="HU54" s="693"/>
      <c r="HV54" s="693"/>
      <c r="HW54" s="693"/>
      <c r="HX54" s="693"/>
      <c r="HY54" s="693"/>
      <c r="HZ54" s="693"/>
      <c r="IA54" s="693"/>
      <c r="IB54" s="693"/>
      <c r="IC54" s="693"/>
      <c r="ID54" s="693"/>
      <c r="IE54" s="693"/>
      <c r="IF54" s="693"/>
      <c r="IG54" s="693"/>
      <c r="IH54" s="693"/>
      <c r="II54" s="693"/>
      <c r="IJ54" s="693"/>
      <c r="IK54" s="693"/>
      <c r="IL54" s="693"/>
      <c r="IM54" s="693"/>
      <c r="IN54" s="693"/>
      <c r="IO54" s="693"/>
      <c r="IP54" s="693"/>
      <c r="IQ54" s="693"/>
      <c r="IR54" s="693"/>
      <c r="IS54" s="693"/>
      <c r="IT54" s="693"/>
    </row>
    <row r="55" spans="23:254" s="724" customFormat="1" ht="12.75">
      <c r="W55" s="693"/>
      <c r="X55" s="693"/>
      <c r="Y55" s="693"/>
      <c r="Z55" s="693"/>
      <c r="AA55" s="693"/>
      <c r="AB55" s="693"/>
      <c r="AC55" s="693"/>
      <c r="AD55" s="693"/>
      <c r="AE55" s="693"/>
      <c r="AF55" s="693"/>
      <c r="AG55" s="693"/>
      <c r="AH55" s="693"/>
      <c r="AI55" s="693"/>
      <c r="AJ55" s="693"/>
      <c r="AK55" s="693"/>
      <c r="AL55" s="693"/>
      <c r="AM55" s="693"/>
      <c r="AN55" s="693"/>
      <c r="AO55" s="693"/>
      <c r="AP55" s="693"/>
      <c r="AQ55" s="693"/>
      <c r="AR55" s="693"/>
      <c r="AS55" s="693"/>
      <c r="AT55" s="693"/>
      <c r="AU55" s="693"/>
      <c r="AV55" s="693"/>
      <c r="AW55" s="693"/>
      <c r="AX55" s="693"/>
      <c r="AY55" s="693"/>
      <c r="AZ55" s="693"/>
      <c r="BA55" s="693"/>
      <c r="BB55" s="693"/>
      <c r="BC55" s="693"/>
      <c r="BD55" s="693"/>
      <c r="BE55" s="693"/>
      <c r="BF55" s="693"/>
      <c r="BG55" s="693"/>
      <c r="BH55" s="693"/>
      <c r="BI55" s="693"/>
      <c r="BJ55" s="693"/>
      <c r="BK55" s="693"/>
      <c r="BL55" s="693"/>
      <c r="BM55" s="693"/>
      <c r="BN55" s="693"/>
      <c r="BO55" s="693"/>
      <c r="BP55" s="693"/>
      <c r="BQ55" s="693"/>
      <c r="BR55" s="693"/>
      <c r="BS55" s="693"/>
      <c r="BT55" s="693"/>
      <c r="BU55" s="693"/>
      <c r="BV55" s="693"/>
      <c r="BW55" s="693"/>
      <c r="BX55" s="693"/>
      <c r="BY55" s="693"/>
      <c r="BZ55" s="693"/>
      <c r="CA55" s="693"/>
      <c r="CB55" s="693"/>
      <c r="CC55" s="693"/>
      <c r="CD55" s="693"/>
      <c r="CE55" s="693"/>
      <c r="CF55" s="693"/>
      <c r="CG55" s="693"/>
      <c r="CH55" s="693"/>
      <c r="CI55" s="693"/>
      <c r="CJ55" s="693"/>
      <c r="CK55" s="693"/>
      <c r="CL55" s="693"/>
      <c r="CM55" s="693"/>
      <c r="CN55" s="693"/>
      <c r="CO55" s="693"/>
      <c r="CP55" s="693"/>
      <c r="CQ55" s="693"/>
      <c r="CR55" s="693"/>
      <c r="CS55" s="693"/>
      <c r="CT55" s="693"/>
      <c r="CU55" s="693"/>
      <c r="CV55" s="693"/>
      <c r="CW55" s="693"/>
      <c r="CX55" s="693"/>
      <c r="CY55" s="693"/>
      <c r="CZ55" s="693"/>
      <c r="DA55" s="693"/>
      <c r="DB55" s="693"/>
      <c r="DC55" s="693"/>
      <c r="DD55" s="693"/>
      <c r="DE55" s="693"/>
      <c r="DF55" s="693"/>
      <c r="DG55" s="693"/>
      <c r="DH55" s="693"/>
      <c r="DI55" s="693"/>
      <c r="DJ55" s="693"/>
      <c r="DK55" s="693"/>
      <c r="DL55" s="693"/>
      <c r="DM55" s="693"/>
      <c r="DN55" s="693"/>
      <c r="DO55" s="693"/>
      <c r="DP55" s="693"/>
      <c r="DQ55" s="693"/>
      <c r="DR55" s="693"/>
      <c r="DS55" s="693"/>
      <c r="DT55" s="693"/>
      <c r="DU55" s="693"/>
      <c r="DV55" s="693"/>
      <c r="DW55" s="693"/>
      <c r="DX55" s="693"/>
      <c r="DY55" s="693"/>
      <c r="DZ55" s="693"/>
      <c r="EA55" s="693"/>
      <c r="EB55" s="693"/>
      <c r="EC55" s="693"/>
      <c r="ED55" s="693"/>
      <c r="EE55" s="693"/>
      <c r="EF55" s="693"/>
      <c r="EG55" s="693"/>
      <c r="EH55" s="693"/>
      <c r="EI55" s="693"/>
      <c r="EJ55" s="693"/>
      <c r="EK55" s="693"/>
      <c r="EL55" s="693"/>
      <c r="EM55" s="693"/>
      <c r="EN55" s="693"/>
      <c r="EO55" s="693"/>
      <c r="EP55" s="693"/>
      <c r="EQ55" s="693"/>
      <c r="ER55" s="693"/>
      <c r="ES55" s="693"/>
      <c r="ET55" s="693"/>
      <c r="EU55" s="693"/>
      <c r="EV55" s="693"/>
      <c r="EW55" s="693"/>
      <c r="EX55" s="693"/>
      <c r="EY55" s="693"/>
      <c r="EZ55" s="693"/>
      <c r="FA55" s="693"/>
      <c r="FB55" s="693"/>
      <c r="FC55" s="693"/>
      <c r="FD55" s="693"/>
      <c r="FE55" s="693"/>
      <c r="FF55" s="693"/>
      <c r="FG55" s="693"/>
      <c r="FH55" s="693"/>
      <c r="FI55" s="693"/>
      <c r="FJ55" s="693"/>
      <c r="FK55" s="693"/>
      <c r="FL55" s="693"/>
      <c r="FM55" s="693"/>
      <c r="FN55" s="693"/>
      <c r="FO55" s="693"/>
      <c r="FP55" s="693"/>
      <c r="FQ55" s="693"/>
      <c r="FR55" s="693"/>
      <c r="FS55" s="693"/>
      <c r="FT55" s="693"/>
      <c r="FU55" s="693"/>
      <c r="FV55" s="693"/>
      <c r="FW55" s="693"/>
      <c r="FX55" s="693"/>
      <c r="FY55" s="693"/>
      <c r="FZ55" s="693"/>
      <c r="GA55" s="693"/>
      <c r="GB55" s="693"/>
      <c r="GC55" s="693"/>
      <c r="GD55" s="693"/>
      <c r="GE55" s="693"/>
      <c r="GF55" s="693"/>
      <c r="GG55" s="693"/>
      <c r="GH55" s="693"/>
      <c r="GI55" s="693"/>
      <c r="GJ55" s="693"/>
      <c r="GK55" s="693"/>
      <c r="GL55" s="693"/>
      <c r="GM55" s="693"/>
      <c r="GN55" s="693"/>
      <c r="GO55" s="693"/>
      <c r="GP55" s="693"/>
      <c r="GQ55" s="693"/>
      <c r="GR55" s="693"/>
      <c r="GS55" s="693"/>
      <c r="GT55" s="693"/>
      <c r="GU55" s="693"/>
      <c r="GV55" s="693"/>
      <c r="GW55" s="693"/>
      <c r="GX55" s="693"/>
      <c r="GY55" s="693"/>
      <c r="GZ55" s="693"/>
      <c r="HA55" s="693"/>
      <c r="HB55" s="693"/>
      <c r="HC55" s="693"/>
      <c r="HD55" s="693"/>
      <c r="HE55" s="693"/>
      <c r="HF55" s="693"/>
      <c r="HG55" s="693"/>
      <c r="HH55" s="693"/>
      <c r="HI55" s="693"/>
      <c r="HJ55" s="693"/>
      <c r="HK55" s="693"/>
      <c r="HL55" s="693"/>
      <c r="HM55" s="693"/>
      <c r="HN55" s="693"/>
      <c r="HO55" s="693"/>
      <c r="HP55" s="693"/>
      <c r="HQ55" s="693"/>
      <c r="HR55" s="693"/>
      <c r="HS55" s="693"/>
      <c r="HT55" s="693"/>
      <c r="HU55" s="693"/>
      <c r="HV55" s="693"/>
      <c r="HW55" s="693"/>
      <c r="HX55" s="693"/>
      <c r="HY55" s="693"/>
      <c r="HZ55" s="693"/>
      <c r="IA55" s="693"/>
      <c r="IB55" s="693"/>
      <c r="IC55" s="693"/>
      <c r="ID55" s="693"/>
      <c r="IE55" s="693"/>
      <c r="IF55" s="693"/>
      <c r="IG55" s="693"/>
      <c r="IH55" s="693"/>
      <c r="II55" s="693"/>
      <c r="IJ55" s="693"/>
      <c r="IK55" s="693"/>
      <c r="IL55" s="693"/>
      <c r="IM55" s="693"/>
      <c r="IN55" s="693"/>
      <c r="IO55" s="693"/>
      <c r="IP55" s="693"/>
      <c r="IQ55" s="693"/>
      <c r="IR55" s="693"/>
      <c r="IS55" s="693"/>
      <c r="IT55" s="693"/>
    </row>
    <row r="56" spans="23:254" s="724" customFormat="1" ht="12.75">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3"/>
      <c r="BP56" s="693"/>
      <c r="BQ56" s="693"/>
      <c r="BR56" s="693"/>
      <c r="BS56" s="693"/>
      <c r="BT56" s="693"/>
      <c r="BU56" s="693"/>
      <c r="BV56" s="693"/>
      <c r="BW56" s="693"/>
      <c r="BX56" s="693"/>
      <c r="BY56" s="693"/>
      <c r="BZ56" s="693"/>
      <c r="CA56" s="693"/>
      <c r="CB56" s="693"/>
      <c r="CC56" s="693"/>
      <c r="CD56" s="693"/>
      <c r="CE56" s="693"/>
      <c r="CF56" s="693"/>
      <c r="CG56" s="693"/>
      <c r="CH56" s="693"/>
      <c r="CI56" s="693"/>
      <c r="CJ56" s="693"/>
      <c r="CK56" s="693"/>
      <c r="CL56" s="693"/>
      <c r="CM56" s="693"/>
      <c r="CN56" s="693"/>
      <c r="CO56" s="693"/>
      <c r="CP56" s="693"/>
      <c r="CQ56" s="693"/>
      <c r="CR56" s="693"/>
      <c r="CS56" s="693"/>
      <c r="CT56" s="693"/>
      <c r="CU56" s="693"/>
      <c r="CV56" s="693"/>
      <c r="CW56" s="693"/>
      <c r="CX56" s="693"/>
      <c r="CY56" s="693"/>
      <c r="CZ56" s="693"/>
      <c r="DA56" s="693"/>
      <c r="DB56" s="693"/>
      <c r="DC56" s="693"/>
      <c r="DD56" s="693"/>
      <c r="DE56" s="693"/>
      <c r="DF56" s="693"/>
      <c r="DG56" s="693"/>
      <c r="DH56" s="693"/>
      <c r="DI56" s="693"/>
      <c r="DJ56" s="693"/>
      <c r="DK56" s="693"/>
      <c r="DL56" s="693"/>
      <c r="DM56" s="693"/>
      <c r="DN56" s="693"/>
      <c r="DO56" s="693"/>
      <c r="DP56" s="693"/>
      <c r="DQ56" s="693"/>
      <c r="DR56" s="693"/>
      <c r="DS56" s="693"/>
      <c r="DT56" s="693"/>
      <c r="DU56" s="693"/>
      <c r="DV56" s="693"/>
      <c r="DW56" s="693"/>
      <c r="DX56" s="693"/>
      <c r="DY56" s="693"/>
      <c r="DZ56" s="693"/>
      <c r="EA56" s="693"/>
      <c r="EB56" s="693"/>
      <c r="EC56" s="693"/>
      <c r="ED56" s="693"/>
      <c r="EE56" s="693"/>
      <c r="EF56" s="693"/>
      <c r="EG56" s="693"/>
      <c r="EH56" s="693"/>
      <c r="EI56" s="693"/>
      <c r="EJ56" s="693"/>
      <c r="EK56" s="693"/>
      <c r="EL56" s="693"/>
      <c r="EM56" s="693"/>
      <c r="EN56" s="693"/>
      <c r="EO56" s="693"/>
      <c r="EP56" s="693"/>
      <c r="EQ56" s="693"/>
      <c r="ER56" s="693"/>
      <c r="ES56" s="693"/>
      <c r="ET56" s="693"/>
      <c r="EU56" s="693"/>
      <c r="EV56" s="693"/>
      <c r="EW56" s="693"/>
      <c r="EX56" s="693"/>
      <c r="EY56" s="693"/>
      <c r="EZ56" s="693"/>
      <c r="FA56" s="693"/>
      <c r="FB56" s="693"/>
      <c r="FC56" s="693"/>
      <c r="FD56" s="693"/>
      <c r="FE56" s="693"/>
      <c r="FF56" s="693"/>
      <c r="FG56" s="693"/>
      <c r="FH56" s="693"/>
      <c r="FI56" s="693"/>
      <c r="FJ56" s="693"/>
      <c r="FK56" s="693"/>
      <c r="FL56" s="693"/>
      <c r="FM56" s="693"/>
      <c r="FN56" s="693"/>
      <c r="FO56" s="693"/>
      <c r="FP56" s="693"/>
      <c r="FQ56" s="693"/>
      <c r="FR56" s="693"/>
      <c r="FS56" s="693"/>
      <c r="FT56" s="693"/>
      <c r="FU56" s="693"/>
      <c r="FV56" s="693"/>
      <c r="FW56" s="693"/>
      <c r="FX56" s="693"/>
      <c r="FY56" s="693"/>
      <c r="FZ56" s="693"/>
      <c r="GA56" s="693"/>
      <c r="GB56" s="693"/>
      <c r="GC56" s="693"/>
      <c r="GD56" s="693"/>
      <c r="GE56" s="693"/>
      <c r="GF56" s="693"/>
      <c r="GG56" s="693"/>
      <c r="GH56" s="693"/>
      <c r="GI56" s="693"/>
      <c r="GJ56" s="693"/>
      <c r="GK56" s="693"/>
      <c r="GL56" s="693"/>
      <c r="GM56" s="693"/>
      <c r="GN56" s="693"/>
      <c r="GO56" s="693"/>
      <c r="GP56" s="693"/>
      <c r="GQ56" s="693"/>
      <c r="GR56" s="693"/>
      <c r="GS56" s="693"/>
      <c r="GT56" s="693"/>
      <c r="GU56" s="693"/>
      <c r="GV56" s="693"/>
      <c r="GW56" s="693"/>
      <c r="GX56" s="693"/>
      <c r="GY56" s="693"/>
      <c r="GZ56" s="693"/>
      <c r="HA56" s="693"/>
      <c r="HB56" s="693"/>
      <c r="HC56" s="693"/>
      <c r="HD56" s="693"/>
      <c r="HE56" s="693"/>
      <c r="HF56" s="693"/>
      <c r="HG56" s="693"/>
      <c r="HH56" s="693"/>
      <c r="HI56" s="693"/>
      <c r="HJ56" s="693"/>
      <c r="HK56" s="693"/>
      <c r="HL56" s="693"/>
      <c r="HM56" s="693"/>
      <c r="HN56" s="693"/>
      <c r="HO56" s="693"/>
      <c r="HP56" s="693"/>
      <c r="HQ56" s="693"/>
      <c r="HR56" s="693"/>
      <c r="HS56" s="693"/>
      <c r="HT56" s="693"/>
      <c r="HU56" s="693"/>
      <c r="HV56" s="693"/>
      <c r="HW56" s="693"/>
      <c r="HX56" s="693"/>
      <c r="HY56" s="693"/>
      <c r="HZ56" s="693"/>
      <c r="IA56" s="693"/>
      <c r="IB56" s="693"/>
      <c r="IC56" s="693"/>
      <c r="ID56" s="693"/>
      <c r="IE56" s="693"/>
      <c r="IF56" s="693"/>
      <c r="IG56" s="693"/>
      <c r="IH56" s="693"/>
      <c r="II56" s="693"/>
      <c r="IJ56" s="693"/>
      <c r="IK56" s="693"/>
      <c r="IL56" s="693"/>
      <c r="IM56" s="693"/>
      <c r="IN56" s="693"/>
      <c r="IO56" s="693"/>
      <c r="IP56" s="693"/>
      <c r="IQ56" s="693"/>
      <c r="IR56" s="693"/>
      <c r="IS56" s="693"/>
      <c r="IT56" s="693"/>
    </row>
    <row r="57" spans="23:254" s="724" customFormat="1" ht="12.75">
      <c r="W57" s="693"/>
      <c r="X57" s="693"/>
      <c r="Y57" s="693"/>
      <c r="Z57" s="693"/>
      <c r="AA57" s="693"/>
      <c r="AB57" s="693"/>
      <c r="AC57" s="693"/>
      <c r="AD57" s="693"/>
      <c r="AE57" s="693"/>
      <c r="AF57" s="693"/>
      <c r="AG57" s="693"/>
      <c r="AH57" s="693"/>
      <c r="AI57" s="693"/>
      <c r="AJ57" s="693"/>
      <c r="AK57" s="693"/>
      <c r="AL57" s="693"/>
      <c r="AM57" s="693"/>
      <c r="AN57" s="693"/>
      <c r="AO57" s="693"/>
      <c r="AP57" s="693"/>
      <c r="AQ57" s="693"/>
      <c r="AR57" s="693"/>
      <c r="AS57" s="693"/>
      <c r="AT57" s="693"/>
      <c r="AU57" s="693"/>
      <c r="AV57" s="693"/>
      <c r="AW57" s="693"/>
      <c r="AX57" s="693"/>
      <c r="AY57" s="693"/>
      <c r="AZ57" s="693"/>
      <c r="BA57" s="693"/>
      <c r="BB57" s="693"/>
      <c r="BC57" s="693"/>
      <c r="BD57" s="693"/>
      <c r="BE57" s="693"/>
      <c r="BF57" s="693"/>
      <c r="BG57" s="693"/>
      <c r="BH57" s="693"/>
      <c r="BI57" s="693"/>
      <c r="BJ57" s="693"/>
      <c r="BK57" s="693"/>
      <c r="BL57" s="693"/>
      <c r="BM57" s="693"/>
      <c r="BN57" s="693"/>
      <c r="BO57" s="693"/>
      <c r="BP57" s="693"/>
      <c r="BQ57" s="693"/>
      <c r="BR57" s="693"/>
      <c r="BS57" s="693"/>
      <c r="BT57" s="693"/>
      <c r="BU57" s="693"/>
      <c r="BV57" s="693"/>
      <c r="BW57" s="693"/>
      <c r="BX57" s="693"/>
      <c r="BY57" s="693"/>
      <c r="BZ57" s="693"/>
      <c r="CA57" s="693"/>
      <c r="CB57" s="693"/>
      <c r="CC57" s="693"/>
      <c r="CD57" s="693"/>
      <c r="CE57" s="693"/>
      <c r="CF57" s="693"/>
      <c r="CG57" s="693"/>
      <c r="CH57" s="693"/>
      <c r="CI57" s="693"/>
      <c r="CJ57" s="693"/>
      <c r="CK57" s="693"/>
      <c r="CL57" s="693"/>
      <c r="CM57" s="693"/>
      <c r="CN57" s="693"/>
      <c r="CO57" s="693"/>
      <c r="CP57" s="693"/>
      <c r="CQ57" s="693"/>
      <c r="CR57" s="693"/>
      <c r="CS57" s="693"/>
      <c r="CT57" s="693"/>
      <c r="CU57" s="693"/>
      <c r="CV57" s="693"/>
      <c r="CW57" s="693"/>
      <c r="CX57" s="693"/>
      <c r="CY57" s="693"/>
      <c r="CZ57" s="693"/>
      <c r="DA57" s="693"/>
      <c r="DB57" s="693"/>
      <c r="DC57" s="693"/>
      <c r="DD57" s="693"/>
      <c r="DE57" s="693"/>
      <c r="DF57" s="693"/>
      <c r="DG57" s="693"/>
      <c r="DH57" s="693"/>
      <c r="DI57" s="693"/>
      <c r="DJ57" s="693"/>
      <c r="DK57" s="693"/>
      <c r="DL57" s="693"/>
      <c r="DM57" s="693"/>
      <c r="DN57" s="693"/>
      <c r="DO57" s="693"/>
      <c r="DP57" s="693"/>
      <c r="DQ57" s="693"/>
      <c r="DR57" s="693"/>
      <c r="DS57" s="693"/>
      <c r="DT57" s="693"/>
      <c r="DU57" s="693"/>
      <c r="DV57" s="693"/>
      <c r="DW57" s="693"/>
      <c r="DX57" s="693"/>
      <c r="DY57" s="693"/>
      <c r="DZ57" s="693"/>
      <c r="EA57" s="693"/>
      <c r="EB57" s="693"/>
      <c r="EC57" s="693"/>
      <c r="ED57" s="693"/>
      <c r="EE57" s="693"/>
      <c r="EF57" s="693"/>
      <c r="EG57" s="693"/>
      <c r="EH57" s="693"/>
      <c r="EI57" s="693"/>
      <c r="EJ57" s="693"/>
      <c r="EK57" s="693"/>
      <c r="EL57" s="693"/>
      <c r="EM57" s="693"/>
      <c r="EN57" s="693"/>
      <c r="EO57" s="693"/>
      <c r="EP57" s="693"/>
      <c r="EQ57" s="693"/>
      <c r="ER57" s="693"/>
      <c r="ES57" s="693"/>
      <c r="ET57" s="693"/>
      <c r="EU57" s="693"/>
      <c r="EV57" s="693"/>
      <c r="EW57" s="693"/>
      <c r="EX57" s="693"/>
      <c r="EY57" s="693"/>
      <c r="EZ57" s="693"/>
      <c r="FA57" s="693"/>
      <c r="FB57" s="693"/>
      <c r="FC57" s="693"/>
      <c r="FD57" s="693"/>
      <c r="FE57" s="693"/>
      <c r="FF57" s="693"/>
      <c r="FG57" s="693"/>
      <c r="FH57" s="693"/>
      <c r="FI57" s="693"/>
      <c r="FJ57" s="693"/>
      <c r="FK57" s="693"/>
      <c r="FL57" s="693"/>
      <c r="FM57" s="693"/>
      <c r="FN57" s="693"/>
      <c r="FO57" s="693"/>
      <c r="FP57" s="693"/>
      <c r="FQ57" s="693"/>
      <c r="FR57" s="693"/>
      <c r="FS57" s="693"/>
      <c r="FT57" s="693"/>
      <c r="FU57" s="693"/>
      <c r="FV57" s="693"/>
      <c r="FW57" s="693"/>
      <c r="FX57" s="693"/>
      <c r="FY57" s="693"/>
      <c r="FZ57" s="693"/>
      <c r="GA57" s="693"/>
      <c r="GB57" s="693"/>
      <c r="GC57" s="693"/>
      <c r="GD57" s="693"/>
      <c r="GE57" s="693"/>
      <c r="GF57" s="693"/>
      <c r="GG57" s="693"/>
      <c r="GH57" s="693"/>
      <c r="GI57" s="693"/>
      <c r="GJ57" s="693"/>
      <c r="GK57" s="693"/>
      <c r="GL57" s="693"/>
      <c r="GM57" s="693"/>
      <c r="GN57" s="693"/>
      <c r="GO57" s="693"/>
      <c r="GP57" s="693"/>
      <c r="GQ57" s="693"/>
      <c r="GR57" s="693"/>
      <c r="GS57" s="693"/>
      <c r="GT57" s="693"/>
      <c r="GU57" s="693"/>
      <c r="GV57" s="693"/>
      <c r="GW57" s="693"/>
      <c r="GX57" s="693"/>
      <c r="GY57" s="693"/>
      <c r="GZ57" s="693"/>
      <c r="HA57" s="693"/>
      <c r="HB57" s="693"/>
      <c r="HC57" s="693"/>
      <c r="HD57" s="693"/>
      <c r="HE57" s="693"/>
      <c r="HF57" s="693"/>
      <c r="HG57" s="693"/>
      <c r="HH57" s="693"/>
      <c r="HI57" s="693"/>
      <c r="HJ57" s="693"/>
      <c r="HK57" s="693"/>
      <c r="HL57" s="693"/>
      <c r="HM57" s="693"/>
      <c r="HN57" s="693"/>
      <c r="HO57" s="693"/>
      <c r="HP57" s="693"/>
      <c r="HQ57" s="693"/>
      <c r="HR57" s="693"/>
      <c r="HS57" s="693"/>
      <c r="HT57" s="693"/>
      <c r="HU57" s="693"/>
      <c r="HV57" s="693"/>
      <c r="HW57" s="693"/>
      <c r="HX57" s="693"/>
      <c r="HY57" s="693"/>
      <c r="HZ57" s="693"/>
      <c r="IA57" s="693"/>
      <c r="IB57" s="693"/>
      <c r="IC57" s="693"/>
      <c r="ID57" s="693"/>
      <c r="IE57" s="693"/>
      <c r="IF57" s="693"/>
      <c r="IG57" s="693"/>
      <c r="IH57" s="693"/>
      <c r="II57" s="693"/>
      <c r="IJ57" s="693"/>
      <c r="IK57" s="693"/>
      <c r="IL57" s="693"/>
      <c r="IM57" s="693"/>
      <c r="IN57" s="693"/>
      <c r="IO57" s="693"/>
      <c r="IP57" s="693"/>
      <c r="IQ57" s="693"/>
      <c r="IR57" s="693"/>
      <c r="IS57" s="693"/>
      <c r="IT57" s="693"/>
    </row>
    <row r="58" spans="23:254" s="724" customFormat="1" ht="12.75">
      <c r="W58" s="693"/>
      <c r="X58" s="693"/>
      <c r="Y58" s="693"/>
      <c r="Z58" s="693"/>
      <c r="AA58" s="693"/>
      <c r="AB58" s="693"/>
      <c r="AC58" s="693"/>
      <c r="AD58" s="693"/>
      <c r="AE58" s="693"/>
      <c r="AF58" s="693"/>
      <c r="AG58" s="693"/>
      <c r="AH58" s="693"/>
      <c r="AI58" s="693"/>
      <c r="AJ58" s="693"/>
      <c r="AK58" s="693"/>
      <c r="AL58" s="693"/>
      <c r="AM58" s="693"/>
      <c r="AN58" s="693"/>
      <c r="AO58" s="693"/>
      <c r="AP58" s="693"/>
      <c r="AQ58" s="693"/>
      <c r="AR58" s="693"/>
      <c r="AS58" s="693"/>
      <c r="AT58" s="693"/>
      <c r="AU58" s="693"/>
      <c r="AV58" s="693"/>
      <c r="AW58" s="693"/>
      <c r="AX58" s="693"/>
      <c r="AY58" s="693"/>
      <c r="AZ58" s="693"/>
      <c r="BA58" s="693"/>
      <c r="BB58" s="693"/>
      <c r="BC58" s="693"/>
      <c r="BD58" s="693"/>
      <c r="BE58" s="693"/>
      <c r="BF58" s="693"/>
      <c r="BG58" s="693"/>
      <c r="BH58" s="693"/>
      <c r="BI58" s="693"/>
      <c r="BJ58" s="693"/>
      <c r="BK58" s="693"/>
      <c r="BL58" s="693"/>
      <c r="BM58" s="693"/>
      <c r="BN58" s="693"/>
      <c r="BO58" s="693"/>
      <c r="BP58" s="693"/>
      <c r="BQ58" s="693"/>
      <c r="BR58" s="693"/>
      <c r="BS58" s="693"/>
      <c r="BT58" s="693"/>
      <c r="BU58" s="693"/>
      <c r="BV58" s="693"/>
      <c r="BW58" s="693"/>
      <c r="BX58" s="693"/>
      <c r="BY58" s="693"/>
      <c r="BZ58" s="693"/>
      <c r="CA58" s="693"/>
      <c r="CB58" s="693"/>
      <c r="CC58" s="693"/>
      <c r="CD58" s="693"/>
      <c r="CE58" s="693"/>
      <c r="CF58" s="693"/>
      <c r="CG58" s="693"/>
      <c r="CH58" s="693"/>
      <c r="CI58" s="693"/>
      <c r="CJ58" s="693"/>
      <c r="CK58" s="693"/>
      <c r="CL58" s="693"/>
      <c r="CM58" s="693"/>
      <c r="CN58" s="693"/>
      <c r="CO58" s="693"/>
      <c r="CP58" s="693"/>
      <c r="CQ58" s="693"/>
      <c r="CR58" s="693"/>
      <c r="CS58" s="693"/>
      <c r="CT58" s="693"/>
      <c r="CU58" s="693"/>
      <c r="CV58" s="693"/>
      <c r="CW58" s="693"/>
      <c r="CX58" s="693"/>
      <c r="CY58" s="693"/>
      <c r="CZ58" s="693"/>
      <c r="DA58" s="693"/>
      <c r="DB58" s="693"/>
      <c r="DC58" s="693"/>
      <c r="DD58" s="693"/>
      <c r="DE58" s="693"/>
      <c r="DF58" s="693"/>
      <c r="DG58" s="693"/>
      <c r="DH58" s="693"/>
      <c r="DI58" s="693"/>
      <c r="DJ58" s="693"/>
      <c r="DK58" s="693"/>
      <c r="DL58" s="693"/>
      <c r="DM58" s="693"/>
      <c r="DN58" s="693"/>
      <c r="DO58" s="693"/>
      <c r="DP58" s="693"/>
      <c r="DQ58" s="693"/>
      <c r="DR58" s="693"/>
      <c r="DS58" s="693"/>
      <c r="DT58" s="693"/>
      <c r="DU58" s="693"/>
      <c r="DV58" s="693"/>
      <c r="DW58" s="693"/>
      <c r="DX58" s="693"/>
      <c r="DY58" s="693"/>
      <c r="DZ58" s="693"/>
      <c r="EA58" s="693"/>
      <c r="EB58" s="693"/>
      <c r="EC58" s="693"/>
      <c r="ED58" s="693"/>
      <c r="EE58" s="693"/>
      <c r="EF58" s="693"/>
      <c r="EG58" s="693"/>
      <c r="EH58" s="693"/>
      <c r="EI58" s="693"/>
      <c r="EJ58" s="693"/>
      <c r="EK58" s="693"/>
      <c r="EL58" s="693"/>
      <c r="EM58" s="693"/>
      <c r="EN58" s="693"/>
      <c r="EO58" s="693"/>
      <c r="EP58" s="693"/>
      <c r="EQ58" s="693"/>
      <c r="ER58" s="693"/>
      <c r="ES58" s="693"/>
      <c r="ET58" s="693"/>
      <c r="EU58" s="693"/>
      <c r="EV58" s="693"/>
      <c r="EW58" s="693"/>
      <c r="EX58" s="693"/>
      <c r="EY58" s="693"/>
      <c r="EZ58" s="693"/>
      <c r="FA58" s="693"/>
      <c r="FB58" s="693"/>
      <c r="FC58" s="693"/>
      <c r="FD58" s="693"/>
      <c r="FE58" s="693"/>
      <c r="FF58" s="693"/>
      <c r="FG58" s="693"/>
      <c r="FH58" s="693"/>
      <c r="FI58" s="693"/>
      <c r="FJ58" s="693"/>
      <c r="FK58" s="693"/>
      <c r="FL58" s="693"/>
      <c r="FM58" s="693"/>
      <c r="FN58" s="693"/>
      <c r="FO58" s="693"/>
      <c r="FP58" s="693"/>
      <c r="FQ58" s="693"/>
      <c r="FR58" s="693"/>
      <c r="FS58" s="693"/>
      <c r="FT58" s="693"/>
      <c r="FU58" s="693"/>
      <c r="FV58" s="693"/>
      <c r="FW58" s="693"/>
      <c r="FX58" s="693"/>
      <c r="FY58" s="693"/>
      <c r="FZ58" s="693"/>
      <c r="GA58" s="693"/>
      <c r="GB58" s="693"/>
      <c r="GC58" s="693"/>
      <c r="GD58" s="693"/>
      <c r="GE58" s="693"/>
      <c r="GF58" s="693"/>
      <c r="GG58" s="693"/>
      <c r="GH58" s="693"/>
      <c r="GI58" s="693"/>
      <c r="GJ58" s="693"/>
      <c r="GK58" s="693"/>
      <c r="GL58" s="693"/>
      <c r="GM58" s="693"/>
      <c r="GN58" s="693"/>
      <c r="GO58" s="693"/>
      <c r="GP58" s="693"/>
      <c r="GQ58" s="693"/>
      <c r="GR58" s="693"/>
      <c r="GS58" s="693"/>
      <c r="GT58" s="693"/>
      <c r="GU58" s="693"/>
      <c r="GV58" s="693"/>
      <c r="GW58" s="693"/>
      <c r="GX58" s="693"/>
      <c r="GY58" s="693"/>
      <c r="GZ58" s="693"/>
      <c r="HA58" s="693"/>
      <c r="HB58" s="693"/>
      <c r="HC58" s="693"/>
      <c r="HD58" s="693"/>
      <c r="HE58" s="693"/>
      <c r="HF58" s="693"/>
      <c r="HG58" s="693"/>
      <c r="HH58" s="693"/>
      <c r="HI58" s="693"/>
      <c r="HJ58" s="693"/>
      <c r="HK58" s="693"/>
      <c r="HL58" s="693"/>
      <c r="HM58" s="693"/>
      <c r="HN58" s="693"/>
      <c r="HO58" s="693"/>
      <c r="HP58" s="693"/>
      <c r="HQ58" s="693"/>
      <c r="HR58" s="693"/>
      <c r="HS58" s="693"/>
      <c r="HT58" s="693"/>
      <c r="HU58" s="693"/>
      <c r="HV58" s="693"/>
      <c r="HW58" s="693"/>
      <c r="HX58" s="693"/>
      <c r="HY58" s="693"/>
      <c r="HZ58" s="693"/>
      <c r="IA58" s="693"/>
      <c r="IB58" s="693"/>
      <c r="IC58" s="693"/>
      <c r="ID58" s="693"/>
      <c r="IE58" s="693"/>
      <c r="IF58" s="693"/>
      <c r="IG58" s="693"/>
      <c r="IH58" s="693"/>
      <c r="II58" s="693"/>
      <c r="IJ58" s="693"/>
      <c r="IK58" s="693"/>
      <c r="IL58" s="693"/>
      <c r="IM58" s="693"/>
      <c r="IN58" s="693"/>
      <c r="IO58" s="693"/>
      <c r="IP58" s="693"/>
      <c r="IQ58" s="693"/>
      <c r="IR58" s="693"/>
      <c r="IS58" s="693"/>
      <c r="IT58" s="693"/>
    </row>
    <row r="59" spans="23:254" s="724" customFormat="1" ht="12.75">
      <c r="W59" s="693"/>
      <c r="X59" s="693"/>
      <c r="Y59" s="693"/>
      <c r="Z59" s="693"/>
      <c r="AA59" s="693"/>
      <c r="AB59" s="693"/>
      <c r="AC59" s="693"/>
      <c r="AD59" s="693"/>
      <c r="AE59" s="693"/>
      <c r="AF59" s="693"/>
      <c r="AG59" s="693"/>
      <c r="AH59" s="693"/>
      <c r="AI59" s="693"/>
      <c r="AJ59" s="693"/>
      <c r="AK59" s="693"/>
      <c r="AL59" s="693"/>
      <c r="AM59" s="693"/>
      <c r="AN59" s="693"/>
      <c r="AO59" s="693"/>
      <c r="AP59" s="693"/>
      <c r="AQ59" s="693"/>
      <c r="AR59" s="693"/>
      <c r="AS59" s="693"/>
      <c r="AT59" s="693"/>
      <c r="AU59" s="693"/>
      <c r="AV59" s="693"/>
      <c r="AW59" s="693"/>
      <c r="AX59" s="693"/>
      <c r="AY59" s="693"/>
      <c r="AZ59" s="693"/>
      <c r="BA59" s="693"/>
      <c r="BB59" s="693"/>
      <c r="BC59" s="693"/>
      <c r="BD59" s="693"/>
      <c r="BE59" s="693"/>
      <c r="BF59" s="693"/>
      <c r="BG59" s="693"/>
      <c r="BH59" s="693"/>
      <c r="BI59" s="693"/>
      <c r="BJ59" s="693"/>
      <c r="BK59" s="693"/>
      <c r="BL59" s="693"/>
      <c r="BM59" s="693"/>
      <c r="BN59" s="693"/>
      <c r="BO59" s="693"/>
      <c r="BP59" s="693"/>
      <c r="BQ59" s="693"/>
      <c r="BR59" s="693"/>
      <c r="BS59" s="693"/>
      <c r="BT59" s="693"/>
      <c r="BU59" s="693"/>
      <c r="BV59" s="693"/>
      <c r="BW59" s="693"/>
      <c r="BX59" s="693"/>
      <c r="BY59" s="693"/>
      <c r="BZ59" s="693"/>
      <c r="CA59" s="693"/>
      <c r="CB59" s="693"/>
      <c r="CC59" s="693"/>
      <c r="CD59" s="693"/>
      <c r="CE59" s="693"/>
      <c r="CF59" s="693"/>
      <c r="CG59" s="693"/>
      <c r="CH59" s="693"/>
      <c r="CI59" s="693"/>
      <c r="CJ59" s="693"/>
      <c r="CK59" s="693"/>
      <c r="CL59" s="693"/>
      <c r="CM59" s="693"/>
      <c r="CN59" s="693"/>
      <c r="CO59" s="693"/>
      <c r="CP59" s="693"/>
      <c r="CQ59" s="693"/>
      <c r="CR59" s="693"/>
      <c r="CS59" s="693"/>
      <c r="CT59" s="693"/>
      <c r="CU59" s="693"/>
      <c r="CV59" s="693"/>
      <c r="CW59" s="693"/>
      <c r="CX59" s="693"/>
      <c r="CY59" s="693"/>
      <c r="CZ59" s="693"/>
      <c r="DA59" s="693"/>
      <c r="DB59" s="693"/>
      <c r="DC59" s="693"/>
      <c r="DD59" s="693"/>
      <c r="DE59" s="693"/>
      <c r="DF59" s="693"/>
      <c r="DG59" s="693"/>
      <c r="DH59" s="693"/>
      <c r="DI59" s="693"/>
      <c r="DJ59" s="693"/>
      <c r="DK59" s="693"/>
      <c r="DL59" s="693"/>
      <c r="DM59" s="693"/>
      <c r="DN59" s="693"/>
      <c r="DO59" s="693"/>
      <c r="DP59" s="693"/>
      <c r="DQ59" s="693"/>
      <c r="DR59" s="693"/>
      <c r="DS59" s="693"/>
      <c r="DT59" s="693"/>
      <c r="DU59" s="693"/>
      <c r="DV59" s="693"/>
      <c r="DW59" s="693"/>
      <c r="DX59" s="693"/>
      <c r="DY59" s="693"/>
      <c r="DZ59" s="693"/>
      <c r="EA59" s="693"/>
      <c r="EB59" s="693"/>
      <c r="EC59" s="693"/>
      <c r="ED59" s="693"/>
      <c r="EE59" s="693"/>
      <c r="EF59" s="693"/>
      <c r="EG59" s="693"/>
      <c r="EH59" s="693"/>
      <c r="EI59" s="693"/>
      <c r="EJ59" s="693"/>
      <c r="EK59" s="693"/>
      <c r="EL59" s="693"/>
      <c r="EM59" s="693"/>
      <c r="EN59" s="693"/>
      <c r="EO59" s="693"/>
      <c r="EP59" s="693"/>
      <c r="EQ59" s="693"/>
      <c r="ER59" s="693"/>
      <c r="ES59" s="693"/>
      <c r="ET59" s="693"/>
      <c r="EU59" s="693"/>
      <c r="EV59" s="693"/>
      <c r="EW59" s="693"/>
      <c r="EX59" s="693"/>
      <c r="EY59" s="693"/>
      <c r="EZ59" s="693"/>
      <c r="FA59" s="693"/>
      <c r="FB59" s="693"/>
      <c r="FC59" s="693"/>
      <c r="FD59" s="693"/>
      <c r="FE59" s="693"/>
      <c r="FF59" s="693"/>
      <c r="FG59" s="693"/>
      <c r="FH59" s="693"/>
      <c r="FI59" s="693"/>
      <c r="FJ59" s="693"/>
      <c r="FK59" s="693"/>
      <c r="FL59" s="693"/>
      <c r="FM59" s="693"/>
      <c r="FN59" s="693"/>
      <c r="FO59" s="693"/>
      <c r="FP59" s="693"/>
      <c r="FQ59" s="693"/>
      <c r="FR59" s="693"/>
      <c r="FS59" s="693"/>
      <c r="FT59" s="693"/>
      <c r="FU59" s="693"/>
      <c r="FV59" s="693"/>
      <c r="FW59" s="693"/>
      <c r="FX59" s="693"/>
      <c r="FY59" s="693"/>
      <c r="FZ59" s="693"/>
      <c r="GA59" s="693"/>
      <c r="GB59" s="693"/>
      <c r="GC59" s="693"/>
      <c r="GD59" s="693"/>
      <c r="GE59" s="693"/>
      <c r="GF59" s="693"/>
      <c r="GG59" s="693"/>
      <c r="GH59" s="693"/>
      <c r="GI59" s="693"/>
      <c r="GJ59" s="693"/>
      <c r="GK59" s="693"/>
      <c r="GL59" s="693"/>
      <c r="GM59" s="693"/>
      <c r="GN59" s="693"/>
      <c r="GO59" s="693"/>
      <c r="GP59" s="693"/>
      <c r="GQ59" s="693"/>
      <c r="GR59" s="693"/>
      <c r="GS59" s="693"/>
      <c r="GT59" s="693"/>
      <c r="GU59" s="693"/>
      <c r="GV59" s="693"/>
      <c r="GW59" s="693"/>
      <c r="GX59" s="693"/>
      <c r="GY59" s="693"/>
      <c r="GZ59" s="693"/>
      <c r="HA59" s="693"/>
      <c r="HB59" s="693"/>
      <c r="HC59" s="693"/>
      <c r="HD59" s="693"/>
      <c r="HE59" s="693"/>
      <c r="HF59" s="693"/>
      <c r="HG59" s="693"/>
      <c r="HH59" s="693"/>
      <c r="HI59" s="693"/>
      <c r="HJ59" s="693"/>
      <c r="HK59" s="693"/>
      <c r="HL59" s="693"/>
      <c r="HM59" s="693"/>
      <c r="HN59" s="693"/>
      <c r="HO59" s="693"/>
      <c r="HP59" s="693"/>
      <c r="HQ59" s="693"/>
      <c r="HR59" s="693"/>
      <c r="HS59" s="693"/>
      <c r="HT59" s="693"/>
      <c r="HU59" s="693"/>
      <c r="HV59" s="693"/>
      <c r="HW59" s="693"/>
      <c r="HX59" s="693"/>
      <c r="HY59" s="693"/>
      <c r="HZ59" s="693"/>
      <c r="IA59" s="693"/>
      <c r="IB59" s="693"/>
      <c r="IC59" s="693"/>
      <c r="ID59" s="693"/>
      <c r="IE59" s="693"/>
      <c r="IF59" s="693"/>
      <c r="IG59" s="693"/>
      <c r="IH59" s="693"/>
      <c r="II59" s="693"/>
      <c r="IJ59" s="693"/>
      <c r="IK59" s="693"/>
      <c r="IL59" s="693"/>
      <c r="IM59" s="693"/>
      <c r="IN59" s="693"/>
      <c r="IO59" s="693"/>
      <c r="IP59" s="693"/>
      <c r="IQ59" s="693"/>
      <c r="IR59" s="693"/>
      <c r="IS59" s="693"/>
      <c r="IT59" s="693"/>
    </row>
    <row r="60" spans="23:254" s="724" customFormat="1" ht="12.75">
      <c r="W60" s="693"/>
      <c r="X60" s="693"/>
      <c r="Y60" s="693"/>
      <c r="Z60" s="693"/>
      <c r="AA60" s="693"/>
      <c r="AB60" s="693"/>
      <c r="AC60" s="693"/>
      <c r="AD60" s="693"/>
      <c r="AE60" s="693"/>
      <c r="AF60" s="693"/>
      <c r="AG60" s="693"/>
      <c r="AH60" s="693"/>
      <c r="AI60" s="693"/>
      <c r="AJ60" s="693"/>
      <c r="AK60" s="693"/>
      <c r="AL60" s="693"/>
      <c r="AM60" s="693"/>
      <c r="AN60" s="693"/>
      <c r="AO60" s="693"/>
      <c r="AP60" s="693"/>
      <c r="AQ60" s="693"/>
      <c r="AR60" s="693"/>
      <c r="AS60" s="693"/>
      <c r="AT60" s="693"/>
      <c r="AU60" s="693"/>
      <c r="AV60" s="693"/>
      <c r="AW60" s="693"/>
      <c r="AX60" s="693"/>
      <c r="AY60" s="693"/>
      <c r="AZ60" s="693"/>
      <c r="BA60" s="693"/>
      <c r="BB60" s="693"/>
      <c r="BC60" s="693"/>
      <c r="BD60" s="693"/>
      <c r="BE60" s="693"/>
      <c r="BF60" s="693"/>
      <c r="BG60" s="693"/>
      <c r="BH60" s="693"/>
      <c r="BI60" s="693"/>
      <c r="BJ60" s="693"/>
      <c r="BK60" s="693"/>
      <c r="BL60" s="693"/>
      <c r="BM60" s="693"/>
      <c r="BN60" s="693"/>
      <c r="BO60" s="693"/>
      <c r="BP60" s="693"/>
      <c r="BQ60" s="693"/>
      <c r="BR60" s="693"/>
      <c r="BS60" s="693"/>
      <c r="BT60" s="693"/>
      <c r="BU60" s="693"/>
      <c r="BV60" s="693"/>
      <c r="BW60" s="693"/>
      <c r="BX60" s="693"/>
      <c r="BY60" s="693"/>
      <c r="BZ60" s="693"/>
      <c r="CA60" s="693"/>
      <c r="CB60" s="693"/>
      <c r="CC60" s="693"/>
      <c r="CD60" s="693"/>
      <c r="CE60" s="693"/>
      <c r="CF60" s="693"/>
      <c r="CG60" s="693"/>
      <c r="CH60" s="693"/>
      <c r="CI60" s="693"/>
      <c r="CJ60" s="693"/>
      <c r="CK60" s="693"/>
      <c r="CL60" s="693"/>
      <c r="CM60" s="693"/>
      <c r="CN60" s="693"/>
      <c r="CO60" s="693"/>
      <c r="CP60" s="693"/>
      <c r="CQ60" s="693"/>
      <c r="CR60" s="693"/>
      <c r="CS60" s="693"/>
      <c r="CT60" s="693"/>
      <c r="CU60" s="693"/>
      <c r="CV60" s="693"/>
      <c r="CW60" s="693"/>
      <c r="CX60" s="693"/>
      <c r="CY60" s="693"/>
      <c r="CZ60" s="693"/>
      <c r="DA60" s="693"/>
      <c r="DB60" s="693"/>
      <c r="DC60" s="693"/>
      <c r="DD60" s="693"/>
      <c r="DE60" s="693"/>
      <c r="DF60" s="693"/>
      <c r="DG60" s="693"/>
      <c r="DH60" s="693"/>
      <c r="DI60" s="693"/>
      <c r="DJ60" s="693"/>
      <c r="DK60" s="693"/>
      <c r="DL60" s="693"/>
      <c r="DM60" s="693"/>
      <c r="DN60" s="693"/>
      <c r="DO60" s="693"/>
      <c r="DP60" s="693"/>
      <c r="DQ60" s="693"/>
      <c r="DR60" s="693"/>
      <c r="DS60" s="693"/>
      <c r="DT60" s="693"/>
      <c r="DU60" s="693"/>
      <c r="DV60" s="693"/>
      <c r="DW60" s="693"/>
      <c r="DX60" s="693"/>
      <c r="DY60" s="693"/>
      <c r="DZ60" s="693"/>
      <c r="EA60" s="693"/>
      <c r="EB60" s="693"/>
      <c r="EC60" s="693"/>
      <c r="ED60" s="693"/>
      <c r="EE60" s="693"/>
      <c r="EF60" s="693"/>
      <c r="EG60" s="693"/>
      <c r="EH60" s="693"/>
      <c r="EI60" s="693"/>
      <c r="EJ60" s="693"/>
      <c r="EK60" s="693"/>
      <c r="EL60" s="693"/>
      <c r="EM60" s="693"/>
      <c r="EN60" s="693"/>
      <c r="EO60" s="693"/>
      <c r="EP60" s="693"/>
      <c r="EQ60" s="693"/>
      <c r="ER60" s="693"/>
      <c r="ES60" s="693"/>
      <c r="ET60" s="693"/>
      <c r="EU60" s="693"/>
      <c r="EV60" s="693"/>
      <c r="EW60" s="693"/>
      <c r="EX60" s="693"/>
      <c r="EY60" s="693"/>
      <c r="EZ60" s="693"/>
      <c r="FA60" s="693"/>
      <c r="FB60" s="693"/>
      <c r="FC60" s="693"/>
      <c r="FD60" s="693"/>
      <c r="FE60" s="693"/>
      <c r="FF60" s="693"/>
      <c r="FG60" s="693"/>
      <c r="FH60" s="693"/>
      <c r="FI60" s="693"/>
      <c r="FJ60" s="693"/>
      <c r="FK60" s="693"/>
      <c r="FL60" s="693"/>
      <c r="FM60" s="693"/>
      <c r="FN60" s="693"/>
      <c r="FO60" s="693"/>
      <c r="FP60" s="693"/>
      <c r="FQ60" s="693"/>
      <c r="FR60" s="693"/>
      <c r="FS60" s="693"/>
      <c r="FT60" s="693"/>
      <c r="FU60" s="693"/>
      <c r="FV60" s="693"/>
      <c r="FW60" s="693"/>
      <c r="FX60" s="693"/>
      <c r="FY60" s="693"/>
      <c r="FZ60" s="693"/>
      <c r="GA60" s="693"/>
      <c r="GB60" s="693"/>
      <c r="GC60" s="693"/>
      <c r="GD60" s="693"/>
      <c r="GE60" s="693"/>
      <c r="GF60" s="693"/>
      <c r="GG60" s="693"/>
      <c r="GH60" s="693"/>
      <c r="GI60" s="693"/>
      <c r="GJ60" s="693"/>
      <c r="GK60" s="693"/>
      <c r="GL60" s="693"/>
      <c r="GM60" s="693"/>
      <c r="GN60" s="693"/>
      <c r="GO60" s="693"/>
      <c r="GP60" s="693"/>
      <c r="GQ60" s="693"/>
      <c r="GR60" s="693"/>
      <c r="GS60" s="693"/>
      <c r="GT60" s="693"/>
      <c r="GU60" s="693"/>
      <c r="GV60" s="693"/>
      <c r="GW60" s="693"/>
      <c r="GX60" s="693"/>
      <c r="GY60" s="693"/>
      <c r="GZ60" s="693"/>
      <c r="HA60" s="693"/>
      <c r="HB60" s="693"/>
      <c r="HC60" s="693"/>
      <c r="HD60" s="693"/>
      <c r="HE60" s="693"/>
      <c r="HF60" s="693"/>
      <c r="HG60" s="693"/>
      <c r="HH60" s="693"/>
      <c r="HI60" s="693"/>
      <c r="HJ60" s="693"/>
      <c r="HK60" s="693"/>
      <c r="HL60" s="693"/>
      <c r="HM60" s="693"/>
      <c r="HN60" s="693"/>
      <c r="HO60" s="693"/>
      <c r="HP60" s="693"/>
      <c r="HQ60" s="693"/>
      <c r="HR60" s="693"/>
      <c r="HS60" s="693"/>
      <c r="HT60" s="693"/>
      <c r="HU60" s="693"/>
      <c r="HV60" s="693"/>
      <c r="HW60" s="693"/>
      <c r="HX60" s="693"/>
      <c r="HY60" s="693"/>
      <c r="HZ60" s="693"/>
      <c r="IA60" s="693"/>
      <c r="IB60" s="693"/>
      <c r="IC60" s="693"/>
      <c r="ID60" s="693"/>
      <c r="IE60" s="693"/>
      <c r="IF60" s="693"/>
      <c r="IG60" s="693"/>
      <c r="IH60" s="693"/>
      <c r="II60" s="693"/>
      <c r="IJ60" s="693"/>
      <c r="IK60" s="693"/>
      <c r="IL60" s="693"/>
      <c r="IM60" s="693"/>
      <c r="IN60" s="693"/>
      <c r="IO60" s="693"/>
      <c r="IP60" s="693"/>
      <c r="IQ60" s="693"/>
      <c r="IR60" s="693"/>
      <c r="IS60" s="693"/>
      <c r="IT60" s="693"/>
    </row>
    <row r="61" spans="23:254" s="724" customFormat="1" ht="12.75">
      <c r="W61" s="693"/>
      <c r="X61" s="693"/>
      <c r="Y61" s="693"/>
      <c r="Z61" s="693"/>
      <c r="AA61" s="693"/>
      <c r="AB61" s="693"/>
      <c r="AC61" s="693"/>
      <c r="AD61" s="693"/>
      <c r="AE61" s="693"/>
      <c r="AF61" s="693"/>
      <c r="AG61" s="693"/>
      <c r="AH61" s="693"/>
      <c r="AI61" s="693"/>
      <c r="AJ61" s="693"/>
      <c r="AK61" s="693"/>
      <c r="AL61" s="693"/>
      <c r="AM61" s="693"/>
      <c r="AN61" s="693"/>
      <c r="AO61" s="693"/>
      <c r="AP61" s="693"/>
      <c r="AQ61" s="693"/>
      <c r="AR61" s="693"/>
      <c r="AS61" s="693"/>
      <c r="AT61" s="693"/>
      <c r="AU61" s="693"/>
      <c r="AV61" s="693"/>
      <c r="AW61" s="693"/>
      <c r="AX61" s="693"/>
      <c r="AY61" s="693"/>
      <c r="AZ61" s="693"/>
      <c r="BA61" s="693"/>
      <c r="BB61" s="693"/>
      <c r="BC61" s="693"/>
      <c r="BD61" s="693"/>
      <c r="BE61" s="693"/>
      <c r="BF61" s="693"/>
      <c r="BG61" s="693"/>
      <c r="BH61" s="693"/>
      <c r="BI61" s="693"/>
      <c r="BJ61" s="693"/>
      <c r="BK61" s="693"/>
      <c r="BL61" s="693"/>
      <c r="BM61" s="693"/>
      <c r="BN61" s="693"/>
      <c r="BO61" s="693"/>
      <c r="BP61" s="693"/>
      <c r="BQ61" s="693"/>
      <c r="BR61" s="693"/>
      <c r="BS61" s="693"/>
      <c r="BT61" s="693"/>
      <c r="BU61" s="693"/>
      <c r="BV61" s="693"/>
      <c r="BW61" s="693"/>
      <c r="BX61" s="693"/>
      <c r="BY61" s="693"/>
      <c r="BZ61" s="693"/>
      <c r="CA61" s="693"/>
      <c r="CB61" s="693"/>
      <c r="CC61" s="693"/>
      <c r="CD61" s="693"/>
      <c r="CE61" s="693"/>
      <c r="CF61" s="693"/>
      <c r="CG61" s="693"/>
      <c r="CH61" s="693"/>
      <c r="CI61" s="693"/>
      <c r="CJ61" s="693"/>
      <c r="CK61" s="693"/>
      <c r="CL61" s="693"/>
      <c r="CM61" s="693"/>
      <c r="CN61" s="693"/>
      <c r="CO61" s="693"/>
      <c r="CP61" s="693"/>
      <c r="CQ61" s="693"/>
      <c r="CR61" s="693"/>
      <c r="CS61" s="693"/>
      <c r="CT61" s="693"/>
      <c r="CU61" s="693"/>
      <c r="CV61" s="693"/>
      <c r="CW61" s="693"/>
      <c r="CX61" s="693"/>
      <c r="CY61" s="693"/>
      <c r="CZ61" s="693"/>
      <c r="DA61" s="693"/>
      <c r="DB61" s="693"/>
      <c r="DC61" s="693"/>
      <c r="DD61" s="693"/>
      <c r="DE61" s="693"/>
      <c r="DF61" s="693"/>
      <c r="DG61" s="693"/>
      <c r="DH61" s="693"/>
      <c r="DI61" s="693"/>
      <c r="DJ61" s="693"/>
      <c r="DK61" s="693"/>
      <c r="DL61" s="693"/>
      <c r="DM61" s="693"/>
      <c r="DN61" s="693"/>
      <c r="DO61" s="693"/>
      <c r="DP61" s="693"/>
      <c r="DQ61" s="693"/>
      <c r="DR61" s="693"/>
      <c r="DS61" s="693"/>
      <c r="DT61" s="693"/>
      <c r="DU61" s="693"/>
      <c r="DV61" s="693"/>
      <c r="DW61" s="693"/>
      <c r="DX61" s="693"/>
      <c r="DY61" s="693"/>
      <c r="DZ61" s="693"/>
      <c r="EA61" s="693"/>
      <c r="EB61" s="693"/>
      <c r="EC61" s="693"/>
      <c r="ED61" s="693"/>
      <c r="EE61" s="693"/>
      <c r="EF61" s="693"/>
      <c r="EG61" s="693"/>
      <c r="EH61" s="693"/>
      <c r="EI61" s="693"/>
      <c r="EJ61" s="693"/>
      <c r="EK61" s="693"/>
      <c r="EL61" s="693"/>
      <c r="EM61" s="693"/>
      <c r="EN61" s="693"/>
      <c r="EO61" s="693"/>
      <c r="EP61" s="693"/>
      <c r="EQ61" s="693"/>
      <c r="ER61" s="693"/>
      <c r="ES61" s="693"/>
      <c r="ET61" s="693"/>
      <c r="EU61" s="693"/>
      <c r="EV61" s="693"/>
      <c r="EW61" s="693"/>
      <c r="EX61" s="693"/>
      <c r="EY61" s="693"/>
      <c r="EZ61" s="693"/>
      <c r="FA61" s="693"/>
      <c r="FB61" s="693"/>
      <c r="FC61" s="693"/>
      <c r="FD61" s="693"/>
      <c r="FE61" s="693"/>
      <c r="FF61" s="693"/>
      <c r="FG61" s="693"/>
      <c r="FH61" s="693"/>
      <c r="FI61" s="693"/>
      <c r="FJ61" s="693"/>
      <c r="FK61" s="693"/>
      <c r="FL61" s="693"/>
      <c r="FM61" s="693"/>
      <c r="FN61" s="693"/>
      <c r="FO61" s="693"/>
      <c r="FP61" s="693"/>
      <c r="FQ61" s="693"/>
      <c r="FR61" s="693"/>
      <c r="FS61" s="693"/>
      <c r="FT61" s="693"/>
      <c r="FU61" s="693"/>
      <c r="FV61" s="693"/>
      <c r="FW61" s="693"/>
      <c r="FX61" s="693"/>
      <c r="FY61" s="693"/>
      <c r="FZ61" s="693"/>
      <c r="GA61" s="693"/>
      <c r="GB61" s="693"/>
      <c r="GC61" s="693"/>
      <c r="GD61" s="693"/>
      <c r="GE61" s="693"/>
      <c r="GF61" s="693"/>
      <c r="GG61" s="693"/>
      <c r="GH61" s="693"/>
      <c r="GI61" s="693"/>
      <c r="GJ61" s="693"/>
      <c r="GK61" s="693"/>
      <c r="GL61" s="693"/>
      <c r="GM61" s="693"/>
      <c r="GN61" s="693"/>
      <c r="GO61" s="693"/>
      <c r="GP61" s="693"/>
      <c r="GQ61" s="693"/>
      <c r="GR61" s="693"/>
      <c r="GS61" s="693"/>
      <c r="GT61" s="693"/>
      <c r="GU61" s="693"/>
      <c r="GV61" s="693"/>
      <c r="GW61" s="693"/>
      <c r="GX61" s="693"/>
      <c r="GY61" s="693"/>
      <c r="GZ61" s="693"/>
      <c r="HA61" s="693"/>
      <c r="HB61" s="693"/>
      <c r="HC61" s="693"/>
      <c r="HD61" s="693"/>
      <c r="HE61" s="693"/>
      <c r="HF61" s="693"/>
      <c r="HG61" s="693"/>
      <c r="HH61" s="693"/>
      <c r="HI61" s="693"/>
      <c r="HJ61" s="693"/>
      <c r="HK61" s="693"/>
      <c r="HL61" s="693"/>
      <c r="HM61" s="693"/>
      <c r="HN61" s="693"/>
      <c r="HO61" s="693"/>
      <c r="HP61" s="693"/>
      <c r="HQ61" s="693"/>
      <c r="HR61" s="693"/>
      <c r="HS61" s="693"/>
      <c r="HT61" s="693"/>
      <c r="HU61" s="693"/>
      <c r="HV61" s="693"/>
      <c r="HW61" s="693"/>
      <c r="HX61" s="693"/>
      <c r="HY61" s="693"/>
      <c r="HZ61" s="693"/>
      <c r="IA61" s="693"/>
      <c r="IB61" s="693"/>
      <c r="IC61" s="693"/>
      <c r="ID61" s="693"/>
      <c r="IE61" s="693"/>
      <c r="IF61" s="693"/>
      <c r="IG61" s="693"/>
      <c r="IH61" s="693"/>
      <c r="II61" s="693"/>
      <c r="IJ61" s="693"/>
      <c r="IK61" s="693"/>
      <c r="IL61" s="693"/>
      <c r="IM61" s="693"/>
      <c r="IN61" s="693"/>
      <c r="IO61" s="693"/>
      <c r="IP61" s="693"/>
      <c r="IQ61" s="693"/>
      <c r="IR61" s="693"/>
      <c r="IS61" s="693"/>
      <c r="IT61" s="693"/>
    </row>
    <row r="62" spans="23:254" s="724" customFormat="1" ht="12.75">
      <c r="W62" s="693"/>
      <c r="X62" s="693"/>
      <c r="Y62" s="693"/>
      <c r="Z62" s="693"/>
      <c r="AA62" s="693"/>
      <c r="AB62" s="693"/>
      <c r="AC62" s="693"/>
      <c r="AD62" s="693"/>
      <c r="AE62" s="693"/>
      <c r="AF62" s="693"/>
      <c r="AG62" s="693"/>
      <c r="AH62" s="693"/>
      <c r="AI62" s="693"/>
      <c r="AJ62" s="693"/>
      <c r="AK62" s="693"/>
      <c r="AL62" s="693"/>
      <c r="AM62" s="693"/>
      <c r="AN62" s="693"/>
      <c r="AO62" s="693"/>
      <c r="AP62" s="693"/>
      <c r="AQ62" s="693"/>
      <c r="AR62" s="693"/>
      <c r="AS62" s="693"/>
      <c r="AT62" s="693"/>
      <c r="AU62" s="693"/>
      <c r="AV62" s="693"/>
      <c r="AW62" s="693"/>
      <c r="AX62" s="693"/>
      <c r="AY62" s="693"/>
      <c r="AZ62" s="693"/>
      <c r="BA62" s="693"/>
      <c r="BB62" s="693"/>
      <c r="BC62" s="693"/>
      <c r="BD62" s="693"/>
      <c r="BE62" s="693"/>
      <c r="BF62" s="693"/>
      <c r="BG62" s="693"/>
      <c r="BH62" s="693"/>
      <c r="BI62" s="693"/>
      <c r="BJ62" s="693"/>
      <c r="BK62" s="693"/>
      <c r="BL62" s="693"/>
      <c r="BM62" s="693"/>
      <c r="BN62" s="693"/>
      <c r="BO62" s="693"/>
      <c r="BP62" s="693"/>
      <c r="BQ62" s="693"/>
      <c r="BR62" s="693"/>
      <c r="BS62" s="693"/>
      <c r="BT62" s="693"/>
      <c r="BU62" s="693"/>
      <c r="BV62" s="693"/>
      <c r="BW62" s="693"/>
      <c r="BX62" s="693"/>
      <c r="BY62" s="693"/>
      <c r="BZ62" s="693"/>
      <c r="CA62" s="693"/>
      <c r="CB62" s="693"/>
      <c r="CC62" s="693"/>
      <c r="CD62" s="693"/>
      <c r="CE62" s="693"/>
      <c r="CF62" s="693"/>
      <c r="CG62" s="693"/>
      <c r="CH62" s="693"/>
      <c r="CI62" s="693"/>
      <c r="CJ62" s="693"/>
      <c r="CK62" s="693"/>
      <c r="CL62" s="693"/>
      <c r="CM62" s="693"/>
      <c r="CN62" s="693"/>
      <c r="CO62" s="693"/>
      <c r="CP62" s="693"/>
      <c r="CQ62" s="693"/>
      <c r="CR62" s="693"/>
      <c r="CS62" s="693"/>
      <c r="CT62" s="693"/>
      <c r="CU62" s="693"/>
      <c r="CV62" s="693"/>
      <c r="CW62" s="693"/>
      <c r="CX62" s="693"/>
      <c r="CY62" s="693"/>
      <c r="CZ62" s="693"/>
      <c r="DA62" s="693"/>
      <c r="DB62" s="693"/>
      <c r="DC62" s="693"/>
      <c r="DD62" s="693"/>
      <c r="DE62" s="693"/>
      <c r="DF62" s="693"/>
      <c r="DG62" s="693"/>
      <c r="DH62" s="693"/>
      <c r="DI62" s="693"/>
      <c r="DJ62" s="693"/>
      <c r="DK62" s="693"/>
      <c r="DL62" s="693"/>
      <c r="DM62" s="693"/>
      <c r="DN62" s="693"/>
      <c r="DO62" s="693"/>
      <c r="DP62" s="693"/>
      <c r="DQ62" s="693"/>
      <c r="DR62" s="693"/>
      <c r="DS62" s="693"/>
      <c r="DT62" s="693"/>
      <c r="DU62" s="693"/>
      <c r="DV62" s="693"/>
      <c r="DW62" s="693"/>
      <c r="DX62" s="693"/>
      <c r="DY62" s="693"/>
      <c r="DZ62" s="693"/>
      <c r="EA62" s="693"/>
      <c r="EB62" s="693"/>
      <c r="EC62" s="693"/>
      <c r="ED62" s="693"/>
      <c r="EE62" s="693"/>
      <c r="EF62" s="693"/>
      <c r="EG62" s="693"/>
      <c r="EH62" s="693"/>
      <c r="EI62" s="693"/>
      <c r="EJ62" s="693"/>
      <c r="EK62" s="693"/>
      <c r="EL62" s="693"/>
      <c r="EM62" s="693"/>
      <c r="EN62" s="693"/>
      <c r="EO62" s="693"/>
      <c r="EP62" s="693"/>
      <c r="EQ62" s="693"/>
      <c r="ER62" s="693"/>
      <c r="ES62" s="693"/>
      <c r="ET62" s="693"/>
      <c r="EU62" s="693"/>
      <c r="EV62" s="693"/>
      <c r="EW62" s="693"/>
      <c r="EX62" s="693"/>
      <c r="EY62" s="693"/>
      <c r="EZ62" s="693"/>
      <c r="FA62" s="693"/>
      <c r="FB62" s="693"/>
      <c r="FC62" s="693"/>
      <c r="FD62" s="693"/>
      <c r="FE62" s="693"/>
      <c r="FF62" s="693"/>
      <c r="FG62" s="693"/>
      <c r="FH62" s="693"/>
      <c r="FI62" s="693"/>
      <c r="FJ62" s="693"/>
      <c r="FK62" s="693"/>
      <c r="FL62" s="693"/>
      <c r="FM62" s="693"/>
      <c r="FN62" s="693"/>
      <c r="FO62" s="693"/>
      <c r="FP62" s="693"/>
      <c r="FQ62" s="693"/>
      <c r="FR62" s="693"/>
      <c r="FS62" s="693"/>
      <c r="FT62" s="693"/>
      <c r="FU62" s="693"/>
      <c r="FV62" s="693"/>
      <c r="FW62" s="693"/>
      <c r="FX62" s="693"/>
      <c r="FY62" s="693"/>
      <c r="FZ62" s="693"/>
      <c r="GA62" s="693"/>
      <c r="GB62" s="693"/>
      <c r="GC62" s="693"/>
      <c r="GD62" s="693"/>
      <c r="GE62" s="693"/>
      <c r="GF62" s="693"/>
      <c r="GG62" s="693"/>
      <c r="GH62" s="693"/>
      <c r="GI62" s="693"/>
      <c r="GJ62" s="693"/>
      <c r="GK62" s="693"/>
      <c r="GL62" s="693"/>
      <c r="GM62" s="693"/>
      <c r="GN62" s="693"/>
      <c r="GO62" s="693"/>
      <c r="GP62" s="693"/>
      <c r="GQ62" s="693"/>
      <c r="GR62" s="693"/>
      <c r="GS62" s="693"/>
      <c r="GT62" s="693"/>
      <c r="GU62" s="693"/>
      <c r="GV62" s="693"/>
      <c r="GW62" s="693"/>
      <c r="GX62" s="693"/>
      <c r="GY62" s="693"/>
      <c r="GZ62" s="693"/>
      <c r="HA62" s="693"/>
      <c r="HB62" s="693"/>
      <c r="HC62" s="693"/>
      <c r="HD62" s="693"/>
      <c r="HE62" s="693"/>
      <c r="HF62" s="693"/>
      <c r="HG62" s="693"/>
      <c r="HH62" s="693"/>
      <c r="HI62" s="693"/>
      <c r="HJ62" s="693"/>
      <c r="HK62" s="693"/>
      <c r="HL62" s="693"/>
      <c r="HM62" s="693"/>
      <c r="HN62" s="693"/>
      <c r="HO62" s="693"/>
      <c r="HP62" s="693"/>
      <c r="HQ62" s="693"/>
      <c r="HR62" s="693"/>
      <c r="HS62" s="693"/>
      <c r="HT62" s="693"/>
      <c r="HU62" s="693"/>
      <c r="HV62" s="693"/>
      <c r="HW62" s="693"/>
      <c r="HX62" s="693"/>
      <c r="HY62" s="693"/>
      <c r="HZ62" s="693"/>
      <c r="IA62" s="693"/>
      <c r="IB62" s="693"/>
      <c r="IC62" s="693"/>
      <c r="ID62" s="693"/>
      <c r="IE62" s="693"/>
      <c r="IF62" s="693"/>
      <c r="IG62" s="693"/>
      <c r="IH62" s="693"/>
      <c r="II62" s="693"/>
      <c r="IJ62" s="693"/>
      <c r="IK62" s="693"/>
      <c r="IL62" s="693"/>
      <c r="IM62" s="693"/>
      <c r="IN62" s="693"/>
      <c r="IO62" s="693"/>
      <c r="IP62" s="693"/>
      <c r="IQ62" s="693"/>
      <c r="IR62" s="693"/>
      <c r="IS62" s="693"/>
      <c r="IT62" s="693"/>
    </row>
    <row r="63" spans="23:254" s="724" customFormat="1" ht="12.75">
      <c r="W63" s="693"/>
      <c r="X63" s="693"/>
      <c r="Y63" s="693"/>
      <c r="Z63" s="693"/>
      <c r="AA63" s="693"/>
      <c r="AB63" s="693"/>
      <c r="AC63" s="693"/>
      <c r="AD63" s="693"/>
      <c r="AE63" s="693"/>
      <c r="AF63" s="693"/>
      <c r="AG63" s="693"/>
      <c r="AH63" s="693"/>
      <c r="AI63" s="693"/>
      <c r="AJ63" s="693"/>
      <c r="AK63" s="693"/>
      <c r="AL63" s="693"/>
      <c r="AM63" s="693"/>
      <c r="AN63" s="693"/>
      <c r="AO63" s="693"/>
      <c r="AP63" s="693"/>
      <c r="AQ63" s="693"/>
      <c r="AR63" s="693"/>
      <c r="AS63" s="693"/>
      <c r="AT63" s="693"/>
      <c r="AU63" s="693"/>
      <c r="AV63" s="693"/>
      <c r="AW63" s="693"/>
      <c r="AX63" s="693"/>
      <c r="AY63" s="693"/>
      <c r="AZ63" s="693"/>
      <c r="BA63" s="693"/>
      <c r="BB63" s="693"/>
      <c r="BC63" s="693"/>
      <c r="BD63" s="693"/>
      <c r="BE63" s="693"/>
      <c r="BF63" s="693"/>
      <c r="BG63" s="693"/>
      <c r="BH63" s="693"/>
      <c r="BI63" s="693"/>
      <c r="BJ63" s="693"/>
      <c r="BK63" s="693"/>
      <c r="BL63" s="693"/>
      <c r="BM63" s="693"/>
      <c r="BN63" s="693"/>
      <c r="BO63" s="693"/>
      <c r="BP63" s="693"/>
      <c r="BQ63" s="693"/>
      <c r="BR63" s="693"/>
      <c r="BS63" s="693"/>
      <c r="BT63" s="693"/>
      <c r="BU63" s="693"/>
      <c r="BV63" s="693"/>
      <c r="BW63" s="693"/>
      <c r="BX63" s="693"/>
      <c r="BY63" s="693"/>
      <c r="BZ63" s="693"/>
      <c r="CA63" s="693"/>
      <c r="CB63" s="693"/>
      <c r="CC63" s="693"/>
      <c r="CD63" s="693"/>
      <c r="CE63" s="693"/>
      <c r="CF63" s="693"/>
      <c r="CG63" s="693"/>
      <c r="CH63" s="693"/>
      <c r="CI63" s="693"/>
      <c r="CJ63" s="693"/>
      <c r="CK63" s="693"/>
      <c r="CL63" s="693"/>
      <c r="CM63" s="693"/>
      <c r="CN63" s="693"/>
      <c r="CO63" s="693"/>
      <c r="CP63" s="693"/>
      <c r="CQ63" s="693"/>
      <c r="CR63" s="693"/>
      <c r="CS63" s="693"/>
      <c r="CT63" s="693"/>
      <c r="CU63" s="693"/>
      <c r="CV63" s="693"/>
      <c r="CW63" s="693"/>
      <c r="CX63" s="693"/>
      <c r="CY63" s="693"/>
      <c r="CZ63" s="693"/>
      <c r="DA63" s="693"/>
      <c r="DB63" s="693"/>
      <c r="DC63" s="693"/>
      <c r="DD63" s="693"/>
      <c r="DE63" s="693"/>
      <c r="DF63" s="693"/>
      <c r="DG63" s="693"/>
      <c r="DH63" s="693"/>
      <c r="DI63" s="693"/>
      <c r="DJ63" s="693"/>
      <c r="DK63" s="693"/>
      <c r="DL63" s="693"/>
      <c r="DM63" s="693"/>
      <c r="DN63" s="693"/>
      <c r="DO63" s="693"/>
      <c r="DP63" s="693"/>
      <c r="DQ63" s="693"/>
      <c r="DR63" s="693"/>
      <c r="DS63" s="693"/>
      <c r="DT63" s="693"/>
      <c r="DU63" s="693"/>
      <c r="DV63" s="693"/>
      <c r="DW63" s="693"/>
      <c r="DX63" s="693"/>
      <c r="DY63" s="693"/>
      <c r="DZ63" s="693"/>
      <c r="EA63" s="693"/>
      <c r="EB63" s="693"/>
      <c r="EC63" s="693"/>
      <c r="ED63" s="693"/>
      <c r="EE63" s="693"/>
      <c r="EF63" s="693"/>
      <c r="EG63" s="693"/>
      <c r="EH63" s="693"/>
      <c r="EI63" s="693"/>
      <c r="EJ63" s="693"/>
      <c r="EK63" s="693"/>
      <c r="EL63" s="693"/>
      <c r="EM63" s="693"/>
      <c r="EN63" s="693"/>
      <c r="EO63" s="693"/>
      <c r="EP63" s="693"/>
      <c r="EQ63" s="693"/>
      <c r="ER63" s="693"/>
      <c r="ES63" s="693"/>
      <c r="ET63" s="693"/>
      <c r="EU63" s="693"/>
      <c r="EV63" s="693"/>
      <c r="EW63" s="693"/>
      <c r="EX63" s="693"/>
      <c r="EY63" s="693"/>
      <c r="EZ63" s="693"/>
      <c r="FA63" s="693"/>
      <c r="FB63" s="693"/>
      <c r="FC63" s="693"/>
      <c r="FD63" s="693"/>
      <c r="FE63" s="693"/>
      <c r="FF63" s="693"/>
      <c r="FG63" s="693"/>
      <c r="FH63" s="693"/>
      <c r="FI63" s="693"/>
      <c r="FJ63" s="693"/>
      <c r="FK63" s="693"/>
      <c r="FL63" s="693"/>
      <c r="FM63" s="693"/>
      <c r="FN63" s="693"/>
      <c r="FO63" s="693"/>
      <c r="FP63" s="693"/>
      <c r="FQ63" s="693"/>
      <c r="FR63" s="693"/>
      <c r="FS63" s="693"/>
      <c r="FT63" s="693"/>
      <c r="FU63" s="693"/>
      <c r="FV63" s="693"/>
      <c r="FW63" s="693"/>
      <c r="FX63" s="693"/>
      <c r="FY63" s="693"/>
      <c r="FZ63" s="693"/>
      <c r="GA63" s="693"/>
      <c r="GB63" s="693"/>
      <c r="GC63" s="693"/>
      <c r="GD63" s="693"/>
      <c r="GE63" s="693"/>
      <c r="GF63" s="693"/>
      <c r="GG63" s="693"/>
      <c r="GH63" s="693"/>
      <c r="GI63" s="693"/>
      <c r="GJ63" s="693"/>
      <c r="GK63" s="693"/>
      <c r="GL63" s="693"/>
      <c r="GM63" s="693"/>
      <c r="GN63" s="693"/>
      <c r="GO63" s="693"/>
      <c r="GP63" s="693"/>
      <c r="GQ63" s="693"/>
      <c r="GR63" s="693"/>
      <c r="GS63" s="693"/>
      <c r="GT63" s="693"/>
      <c r="GU63" s="693"/>
      <c r="GV63" s="693"/>
      <c r="GW63" s="693"/>
      <c r="GX63" s="693"/>
      <c r="GY63" s="693"/>
      <c r="GZ63" s="693"/>
      <c r="HA63" s="693"/>
      <c r="HB63" s="693"/>
      <c r="HC63" s="693"/>
      <c r="HD63" s="693"/>
      <c r="HE63" s="693"/>
      <c r="HF63" s="693"/>
      <c r="HG63" s="693"/>
      <c r="HH63" s="693"/>
      <c r="HI63" s="693"/>
      <c r="HJ63" s="693"/>
      <c r="HK63" s="693"/>
      <c r="HL63" s="693"/>
      <c r="HM63" s="693"/>
      <c r="HN63" s="693"/>
      <c r="HO63" s="693"/>
      <c r="HP63" s="693"/>
      <c r="HQ63" s="693"/>
      <c r="HR63" s="693"/>
      <c r="HS63" s="693"/>
      <c r="HT63" s="693"/>
      <c r="HU63" s="693"/>
      <c r="HV63" s="693"/>
      <c r="HW63" s="693"/>
      <c r="HX63" s="693"/>
      <c r="HY63" s="693"/>
      <c r="HZ63" s="693"/>
      <c r="IA63" s="693"/>
      <c r="IB63" s="693"/>
      <c r="IC63" s="693"/>
      <c r="ID63" s="693"/>
      <c r="IE63" s="693"/>
      <c r="IF63" s="693"/>
      <c r="IG63" s="693"/>
      <c r="IH63" s="693"/>
      <c r="II63" s="693"/>
      <c r="IJ63" s="693"/>
      <c r="IK63" s="693"/>
      <c r="IL63" s="693"/>
      <c r="IM63" s="693"/>
      <c r="IN63" s="693"/>
      <c r="IO63" s="693"/>
      <c r="IP63" s="693"/>
      <c r="IQ63" s="693"/>
      <c r="IR63" s="693"/>
      <c r="IS63" s="693"/>
      <c r="IT63" s="693"/>
    </row>
    <row r="64" spans="23:254" s="724" customFormat="1" ht="12.75">
      <c r="W64" s="693"/>
      <c r="X64" s="693"/>
      <c r="Y64" s="693"/>
      <c r="Z64" s="693"/>
      <c r="AA64" s="693"/>
      <c r="AB64" s="693"/>
      <c r="AC64" s="693"/>
      <c r="AD64" s="693"/>
      <c r="AE64" s="693"/>
      <c r="AF64" s="693"/>
      <c r="AG64" s="693"/>
      <c r="AH64" s="693"/>
      <c r="AI64" s="693"/>
      <c r="AJ64" s="693"/>
      <c r="AK64" s="693"/>
      <c r="AL64" s="693"/>
      <c r="AM64" s="693"/>
      <c r="AN64" s="693"/>
      <c r="AO64" s="693"/>
      <c r="AP64" s="693"/>
      <c r="AQ64" s="693"/>
      <c r="AR64" s="693"/>
      <c r="AS64" s="693"/>
      <c r="AT64" s="693"/>
      <c r="AU64" s="693"/>
      <c r="AV64" s="693"/>
      <c r="AW64" s="693"/>
      <c r="AX64" s="693"/>
      <c r="AY64" s="693"/>
      <c r="AZ64" s="693"/>
      <c r="BA64" s="693"/>
      <c r="BB64" s="693"/>
      <c r="BC64" s="693"/>
      <c r="BD64" s="693"/>
      <c r="BE64" s="693"/>
      <c r="BF64" s="693"/>
      <c r="BG64" s="693"/>
      <c r="BH64" s="693"/>
      <c r="BI64" s="693"/>
      <c r="BJ64" s="693"/>
      <c r="BK64" s="693"/>
      <c r="BL64" s="693"/>
      <c r="BM64" s="693"/>
      <c r="BN64" s="693"/>
      <c r="BO64" s="693"/>
      <c r="BP64" s="693"/>
      <c r="BQ64" s="693"/>
      <c r="BR64" s="693"/>
      <c r="BS64" s="693"/>
      <c r="BT64" s="693"/>
      <c r="BU64" s="693"/>
      <c r="BV64" s="693"/>
      <c r="BW64" s="693"/>
      <c r="BX64" s="693"/>
      <c r="BY64" s="693"/>
      <c r="BZ64" s="693"/>
      <c r="CA64" s="693"/>
      <c r="CB64" s="693"/>
      <c r="CC64" s="693"/>
      <c r="CD64" s="693"/>
      <c r="CE64" s="693"/>
      <c r="CF64" s="693"/>
      <c r="CG64" s="693"/>
      <c r="CH64" s="693"/>
      <c r="CI64" s="693"/>
      <c r="CJ64" s="693"/>
      <c r="CK64" s="693"/>
      <c r="CL64" s="693"/>
      <c r="CM64" s="693"/>
      <c r="CN64" s="693"/>
      <c r="CO64" s="693"/>
      <c r="CP64" s="693"/>
      <c r="CQ64" s="693"/>
      <c r="CR64" s="693"/>
      <c r="CS64" s="693"/>
      <c r="CT64" s="693"/>
      <c r="CU64" s="693"/>
      <c r="CV64" s="693"/>
      <c r="CW64" s="693"/>
      <c r="CX64" s="693"/>
      <c r="CY64" s="693"/>
      <c r="CZ64" s="693"/>
      <c r="DA64" s="693"/>
      <c r="DB64" s="693"/>
      <c r="DC64" s="693"/>
      <c r="DD64" s="693"/>
      <c r="DE64" s="693"/>
      <c r="DF64" s="693"/>
      <c r="DG64" s="693"/>
      <c r="DH64" s="693"/>
      <c r="DI64" s="693"/>
      <c r="DJ64" s="693"/>
      <c r="DK64" s="693"/>
      <c r="DL64" s="693"/>
      <c r="DM64" s="693"/>
      <c r="DN64" s="693"/>
      <c r="DO64" s="693"/>
      <c r="DP64" s="693"/>
      <c r="DQ64" s="693"/>
      <c r="DR64" s="693"/>
      <c r="DS64" s="693"/>
      <c r="DT64" s="693"/>
      <c r="DU64" s="693"/>
      <c r="DV64" s="693"/>
      <c r="DW64" s="693"/>
      <c r="DX64" s="693"/>
      <c r="DY64" s="693"/>
      <c r="DZ64" s="693"/>
      <c r="EA64" s="693"/>
      <c r="EB64" s="693"/>
      <c r="EC64" s="693"/>
      <c r="ED64" s="693"/>
      <c r="EE64" s="693"/>
      <c r="EF64" s="693"/>
      <c r="EG64" s="693"/>
      <c r="EH64" s="693"/>
      <c r="EI64" s="693"/>
      <c r="EJ64" s="693"/>
      <c r="EK64" s="693"/>
      <c r="EL64" s="693"/>
      <c r="EM64" s="693"/>
      <c r="EN64" s="693"/>
      <c r="EO64" s="693"/>
      <c r="EP64" s="693"/>
      <c r="EQ64" s="693"/>
      <c r="ER64" s="693"/>
      <c r="ES64" s="693"/>
      <c r="ET64" s="693"/>
      <c r="EU64" s="693"/>
      <c r="EV64" s="693"/>
      <c r="EW64" s="693"/>
      <c r="EX64" s="693"/>
      <c r="EY64" s="693"/>
      <c r="EZ64" s="693"/>
      <c r="FA64" s="693"/>
      <c r="FB64" s="693"/>
      <c r="FC64" s="693"/>
      <c r="FD64" s="693"/>
      <c r="FE64" s="693"/>
      <c r="FF64" s="693"/>
      <c r="FG64" s="693"/>
      <c r="FH64" s="693"/>
      <c r="FI64" s="693"/>
      <c r="FJ64" s="693"/>
      <c r="FK64" s="693"/>
      <c r="FL64" s="693"/>
      <c r="FM64" s="693"/>
      <c r="FN64" s="693"/>
      <c r="FO64" s="693"/>
      <c r="FP64" s="693"/>
      <c r="FQ64" s="693"/>
      <c r="FR64" s="693"/>
      <c r="FS64" s="693"/>
      <c r="FT64" s="693"/>
      <c r="FU64" s="693"/>
      <c r="FV64" s="693"/>
      <c r="FW64" s="693"/>
      <c r="FX64" s="693"/>
      <c r="FY64" s="693"/>
      <c r="FZ64" s="693"/>
      <c r="GA64" s="693"/>
      <c r="GB64" s="693"/>
      <c r="GC64" s="693"/>
      <c r="GD64" s="693"/>
      <c r="GE64" s="693"/>
      <c r="GF64" s="693"/>
      <c r="GG64" s="693"/>
      <c r="GH64" s="693"/>
      <c r="GI64" s="693"/>
      <c r="GJ64" s="693"/>
      <c r="GK64" s="693"/>
      <c r="GL64" s="693"/>
      <c r="GM64" s="693"/>
      <c r="GN64" s="693"/>
      <c r="GO64" s="693"/>
      <c r="GP64" s="693"/>
      <c r="GQ64" s="693"/>
      <c r="GR64" s="693"/>
      <c r="GS64" s="693"/>
      <c r="GT64" s="693"/>
      <c r="GU64" s="693"/>
      <c r="GV64" s="693"/>
      <c r="GW64" s="693"/>
      <c r="GX64" s="693"/>
      <c r="GY64" s="693"/>
      <c r="GZ64" s="693"/>
      <c r="HA64" s="693"/>
      <c r="HB64" s="693"/>
      <c r="HC64" s="693"/>
      <c r="HD64" s="693"/>
      <c r="HE64" s="693"/>
      <c r="HF64" s="693"/>
      <c r="HG64" s="693"/>
      <c r="HH64" s="693"/>
      <c r="HI64" s="693"/>
      <c r="HJ64" s="693"/>
      <c r="HK64" s="693"/>
      <c r="HL64" s="693"/>
      <c r="HM64" s="693"/>
      <c r="HN64" s="693"/>
      <c r="HO64" s="693"/>
      <c r="HP64" s="693"/>
      <c r="HQ64" s="693"/>
      <c r="HR64" s="693"/>
      <c r="HS64" s="693"/>
      <c r="HT64" s="693"/>
      <c r="HU64" s="693"/>
      <c r="HV64" s="693"/>
      <c r="HW64" s="693"/>
      <c r="HX64" s="693"/>
      <c r="HY64" s="693"/>
      <c r="HZ64" s="693"/>
      <c r="IA64" s="693"/>
      <c r="IB64" s="693"/>
      <c r="IC64" s="693"/>
      <c r="ID64" s="693"/>
      <c r="IE64" s="693"/>
      <c r="IF64" s="693"/>
      <c r="IG64" s="693"/>
      <c r="IH64" s="693"/>
      <c r="II64" s="693"/>
      <c r="IJ64" s="693"/>
      <c r="IK64" s="693"/>
      <c r="IL64" s="693"/>
      <c r="IM64" s="693"/>
      <c r="IN64" s="693"/>
      <c r="IO64" s="693"/>
      <c r="IP64" s="693"/>
      <c r="IQ64" s="693"/>
      <c r="IR64" s="693"/>
      <c r="IS64" s="693"/>
      <c r="IT64" s="693"/>
    </row>
    <row r="65" s="724" customFormat="1" ht="12.75"/>
    <row r="66" s="724" customFormat="1" ht="12.75"/>
    <row r="67" s="724" customFormat="1" ht="12.75"/>
    <row r="68" s="724" customFormat="1" ht="12.75"/>
    <row r="69" s="724" customFormat="1" ht="12.75"/>
    <row r="70" s="724" customFormat="1" ht="12.75"/>
    <row r="71" s="724" customFormat="1" ht="12.75"/>
    <row r="72" s="724" customFormat="1" ht="12.75"/>
    <row r="73" s="724" customFormat="1" ht="12.75"/>
    <row r="74" s="724" customFormat="1" ht="12.75"/>
    <row r="75" s="724" customFormat="1" ht="12.75"/>
    <row r="76" s="724" customFormat="1" ht="12.75"/>
  </sheetData>
  <sheetProtection password="92D1" sheet="1" formatCells="0" formatColumns="0" formatRows="0" selectLockedCells="1"/>
  <mergeCells count="44">
    <mergeCell ref="D49:F49"/>
    <mergeCell ref="A42:J42"/>
    <mergeCell ref="J25:J26"/>
    <mergeCell ref="B27:B28"/>
    <mergeCell ref="A45:J45"/>
    <mergeCell ref="C27:H28"/>
    <mergeCell ref="D46:F46"/>
    <mergeCell ref="D47:F47"/>
    <mergeCell ref="D48:F48"/>
    <mergeCell ref="J29:J30"/>
    <mergeCell ref="A37:J40"/>
    <mergeCell ref="B21:B22"/>
    <mergeCell ref="C21:I22"/>
    <mergeCell ref="J21:J22"/>
    <mergeCell ref="C29:I30"/>
    <mergeCell ref="A33:J33"/>
    <mergeCell ref="B29:B30"/>
    <mergeCell ref="J23:J24"/>
    <mergeCell ref="J27:J28"/>
    <mergeCell ref="C23:H24"/>
    <mergeCell ref="J19:J20"/>
    <mergeCell ref="D10:G10"/>
    <mergeCell ref="B23:B24"/>
    <mergeCell ref="A16:J16"/>
    <mergeCell ref="A1:J1"/>
    <mergeCell ref="A3:C3"/>
    <mergeCell ref="D3:G3"/>
    <mergeCell ref="A5:C5"/>
    <mergeCell ref="D5:G5"/>
    <mergeCell ref="A10:C10"/>
    <mergeCell ref="A9:C9"/>
    <mergeCell ref="D9:G9"/>
    <mergeCell ref="D7:G7"/>
    <mergeCell ref="A8:C8"/>
    <mergeCell ref="D8:G8"/>
    <mergeCell ref="A6:C6"/>
    <mergeCell ref="D6:G6"/>
    <mergeCell ref="A7:C7"/>
    <mergeCell ref="B25:B26"/>
    <mergeCell ref="C25:H26"/>
    <mergeCell ref="B19:B20"/>
    <mergeCell ref="C19:I20"/>
    <mergeCell ref="A13:C13"/>
    <mergeCell ref="A14:C14"/>
  </mergeCells>
  <dataValidations count="4">
    <dataValidation type="list" allowBlank="1" showInputMessage="1" showErrorMessage="1" sqref="B29 B32 B19 B25">
      <formula1>"Select,Yes,No,Partially"</formula1>
    </dataValidation>
    <dataValidation type="list" allowBlank="1" showInputMessage="1" showErrorMessage="1" sqref="B27 B23 B21">
      <formula1>"Select,Yes,No"</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s>
  <printOptions horizontalCentered="1"/>
  <pageMargins left="0.4330708661417323" right="0.35433070866141736" top="0.4330708661417323" bottom="0.5511811023622047" header="0.31496062992125984" footer="0.35433070866141736"/>
  <pageSetup fitToHeight="0" fitToWidth="1" horizontalDpi="600" verticalDpi="600" orientation="landscape" paperSize="9" scale="52" r:id="rId3"/>
  <headerFooter alignWithMargins="0">
    <oddFooter>&amp;R&amp;9Page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U40"/>
  <sheetViews>
    <sheetView showGridLines="0" view="pageBreakPreview" zoomScale="70" zoomScaleNormal="55" zoomScaleSheetLayoutView="70" zoomScalePageLayoutView="0" workbookViewId="0" topLeftCell="A37">
      <selection activeCell="K27" sqref="K27"/>
    </sheetView>
  </sheetViews>
  <sheetFormatPr defaultColWidth="9.140625" defaultRowHeight="12.75" outlineLevelRow="1"/>
  <cols>
    <col min="1" max="1" width="14.8515625" style="13" customWidth="1"/>
    <col min="2" max="2" width="38.28125" style="13" customWidth="1"/>
    <col min="3" max="3" width="22.00390625" style="13" customWidth="1"/>
    <col min="4" max="4" width="18.57421875" style="37" customWidth="1"/>
    <col min="5" max="5" width="19.28125" style="13" customWidth="1"/>
    <col min="6" max="6" width="16.140625" style="13" customWidth="1"/>
    <col min="7" max="7" width="14.00390625" style="13" customWidth="1"/>
    <col min="8" max="8" width="13.421875" style="38" customWidth="1"/>
    <col min="9" max="9" width="13.57421875" style="13" customWidth="1"/>
    <col min="10" max="10" width="17.57421875" style="13" customWidth="1"/>
    <col min="11" max="11" width="21.7109375" style="13" customWidth="1"/>
    <col min="12" max="12" width="16.28125" style="13" customWidth="1"/>
    <col min="13" max="13" width="26.140625" style="13" customWidth="1"/>
    <col min="14" max="14" width="16.140625" style="13" customWidth="1"/>
    <col min="15" max="15" width="37.00390625" style="13" customWidth="1"/>
    <col min="16" max="16" width="17.00390625" style="13" customWidth="1"/>
    <col min="17" max="20" width="9.140625" style="63" customWidth="1"/>
    <col min="21" max="21" width="15.421875" style="63" hidden="1" customWidth="1"/>
    <col min="22" max="16384" width="9.140625" style="63" customWidth="1"/>
  </cols>
  <sheetData>
    <row r="1" spans="1:21" ht="25.5" customHeight="1">
      <c r="A1" s="1546" t="s">
        <v>61</v>
      </c>
      <c r="B1" s="1546"/>
      <c r="C1" s="1546"/>
      <c r="D1" s="1546"/>
      <c r="E1" s="1546"/>
      <c r="F1" s="1546"/>
      <c r="G1" s="492"/>
      <c r="H1" s="35"/>
      <c r="I1" s="35"/>
      <c r="J1" s="12"/>
      <c r="K1" s="12"/>
      <c r="L1" s="12"/>
      <c r="M1" s="12"/>
      <c r="N1" s="12"/>
      <c r="O1" s="12"/>
      <c r="U1" s="1012" t="s">
        <v>260</v>
      </c>
    </row>
    <row r="2" spans="1:21" ht="25.5" customHeight="1" hidden="1">
      <c r="A2" s="492"/>
      <c r="B2" s="492"/>
      <c r="C2" s="492"/>
      <c r="D2" s="492"/>
      <c r="E2" s="492"/>
      <c r="F2" s="492"/>
      <c r="G2" s="492"/>
      <c r="H2" s="35"/>
      <c r="I2" s="35"/>
      <c r="J2" s="12"/>
      <c r="K2" s="12"/>
      <c r="L2" s="12"/>
      <c r="M2" s="12"/>
      <c r="N2" s="12"/>
      <c r="O2" s="12"/>
      <c r="U2" s="13" t="s">
        <v>183</v>
      </c>
    </row>
    <row r="3" spans="1:21" ht="25.5" customHeight="1" hidden="1">
      <c r="A3" s="492"/>
      <c r="B3" s="492"/>
      <c r="C3" s="492"/>
      <c r="D3" s="492"/>
      <c r="E3" s="492"/>
      <c r="F3" s="492"/>
      <c r="G3" s="492"/>
      <c r="H3" s="35"/>
      <c r="I3" s="35"/>
      <c r="J3" s="12"/>
      <c r="K3" s="12"/>
      <c r="L3" s="12"/>
      <c r="M3" s="12"/>
      <c r="N3" s="12"/>
      <c r="O3" s="12"/>
      <c r="U3" s="13" t="s">
        <v>293</v>
      </c>
    </row>
    <row r="4" spans="1:21" ht="27.75" customHeight="1" thickBot="1">
      <c r="A4" s="99" t="s">
        <v>156</v>
      </c>
      <c r="U4" s="174" t="s">
        <v>318</v>
      </c>
    </row>
    <row r="5" spans="1:21" ht="15" customHeight="1">
      <c r="A5" s="1547" t="s">
        <v>68</v>
      </c>
      <c r="B5" s="1548"/>
      <c r="C5" s="1549" t="s">
        <v>647</v>
      </c>
      <c r="D5" s="1550"/>
      <c r="E5" s="1550"/>
      <c r="F5" s="1551"/>
      <c r="G5" s="49"/>
      <c r="H5" s="170"/>
      <c r="I5" s="4"/>
      <c r="O5" s="44"/>
      <c r="U5" s="174" t="s">
        <v>469</v>
      </c>
    </row>
    <row r="6" spans="1:21" ht="15" customHeight="1">
      <c r="A6" s="1552" t="s">
        <v>69</v>
      </c>
      <c r="B6" s="1553"/>
      <c r="C6" s="1538" t="s">
        <v>648</v>
      </c>
      <c r="D6" s="1539"/>
      <c r="E6" s="1539"/>
      <c r="F6" s="1540"/>
      <c r="G6" s="49"/>
      <c r="H6" s="13"/>
      <c r="U6" s="174" t="s">
        <v>174</v>
      </c>
    </row>
    <row r="7" spans="1:21" ht="27" customHeight="1">
      <c r="A7" s="1552" t="s">
        <v>268</v>
      </c>
      <c r="B7" s="1553"/>
      <c r="C7" s="1520" t="s">
        <v>649</v>
      </c>
      <c r="D7" s="1521"/>
      <c r="E7" s="1521"/>
      <c r="F7" s="1522"/>
      <c r="G7" s="50"/>
      <c r="H7" s="13"/>
      <c r="U7" s="174" t="s">
        <v>179</v>
      </c>
    </row>
    <row r="8" spans="1:21" ht="15" customHeight="1">
      <c r="A8" s="1552" t="s">
        <v>241</v>
      </c>
      <c r="B8" s="1553"/>
      <c r="C8" s="1538" t="s">
        <v>129</v>
      </c>
      <c r="D8" s="1539"/>
      <c r="E8" s="1539"/>
      <c r="F8" s="1540"/>
      <c r="G8" s="49"/>
      <c r="H8" s="13"/>
      <c r="U8" s="13" t="s">
        <v>193</v>
      </c>
    </row>
    <row r="9" spans="1:21" ht="15" customHeight="1">
      <c r="A9" s="1552" t="s">
        <v>266</v>
      </c>
      <c r="B9" s="1553"/>
      <c r="C9" s="1554">
        <v>40360</v>
      </c>
      <c r="D9" s="1555"/>
      <c r="E9" s="1555"/>
      <c r="F9" s="1556"/>
      <c r="G9" s="51"/>
      <c r="H9" s="13"/>
      <c r="U9" s="13" t="s">
        <v>484</v>
      </c>
    </row>
    <row r="10" spans="1:21" ht="15" customHeight="1" thickBot="1">
      <c r="A10" s="1557" t="s">
        <v>242</v>
      </c>
      <c r="B10" s="1558"/>
      <c r="C10" s="1573" t="s">
        <v>650</v>
      </c>
      <c r="D10" s="1574"/>
      <c r="E10" s="1574"/>
      <c r="F10" s="1575"/>
      <c r="G10" s="52"/>
      <c r="H10" s="13"/>
      <c r="U10" s="13" t="s">
        <v>485</v>
      </c>
    </row>
    <row r="11" spans="1:14" ht="27" customHeight="1" thickBot="1">
      <c r="A11" s="98" t="s">
        <v>239</v>
      </c>
      <c r="B11" s="10"/>
      <c r="C11" s="10"/>
      <c r="D11" s="36"/>
      <c r="E11" s="10"/>
      <c r="F11" s="10"/>
      <c r="G11" s="10"/>
      <c r="H11" s="11"/>
      <c r="I11" s="10"/>
      <c r="J11" s="12"/>
      <c r="K11" s="12"/>
      <c r="L11" s="12"/>
      <c r="M11" s="12"/>
      <c r="N11" s="12"/>
    </row>
    <row r="12" spans="1:8" ht="15" customHeight="1">
      <c r="A12" s="494" t="s">
        <v>274</v>
      </c>
      <c r="B12" s="497"/>
      <c r="C12" s="53" t="s">
        <v>280</v>
      </c>
      <c r="D12" s="714" t="s">
        <v>651</v>
      </c>
      <c r="E12" s="43" t="s">
        <v>281</v>
      </c>
      <c r="F12" s="1462">
        <v>5</v>
      </c>
      <c r="G12" s="49"/>
      <c r="H12" s="13"/>
    </row>
    <row r="13" spans="1:8" ht="15" customHeight="1">
      <c r="A13" s="514" t="s">
        <v>275</v>
      </c>
      <c r="B13" s="40"/>
      <c r="C13" s="54" t="s">
        <v>243</v>
      </c>
      <c r="D13" s="836">
        <v>41091</v>
      </c>
      <c r="E13" s="5" t="s">
        <v>261</v>
      </c>
      <c r="F13" s="715">
        <v>41274</v>
      </c>
      <c r="G13" s="39"/>
      <c r="H13" s="13"/>
    </row>
    <row r="14" spans="1:8" ht="15" customHeight="1" thickBot="1">
      <c r="A14" s="55" t="s">
        <v>276</v>
      </c>
      <c r="B14" s="41"/>
      <c r="C14" s="1576">
        <v>5</v>
      </c>
      <c r="D14" s="1536"/>
      <c r="E14" s="1536"/>
      <c r="F14" s="1537"/>
      <c r="G14" s="52"/>
      <c r="H14" s="13"/>
    </row>
    <row r="15" spans="1:14" ht="27" customHeight="1" thickBot="1">
      <c r="A15" s="98" t="s">
        <v>238</v>
      </c>
      <c r="B15" s="10"/>
      <c r="C15" s="10"/>
      <c r="D15" s="36"/>
      <c r="E15" s="10"/>
      <c r="F15" s="10"/>
      <c r="G15" s="10"/>
      <c r="H15" s="11"/>
      <c r="I15" s="10"/>
      <c r="J15" s="12"/>
      <c r="K15" s="12"/>
      <c r="L15" s="12"/>
      <c r="M15" s="12"/>
      <c r="N15" s="12"/>
    </row>
    <row r="16" spans="1:8" ht="15" customHeight="1">
      <c r="A16" s="494" t="s">
        <v>279</v>
      </c>
      <c r="B16" s="497"/>
      <c r="C16" s="1291" t="s">
        <v>280</v>
      </c>
      <c r="D16" s="714" t="s">
        <v>652</v>
      </c>
      <c r="E16" s="43" t="s">
        <v>281</v>
      </c>
      <c r="F16" s="1463">
        <v>6</v>
      </c>
      <c r="G16" s="49"/>
      <c r="H16" s="13"/>
    </row>
    <row r="17" spans="1:8" ht="15" customHeight="1">
      <c r="A17" s="514" t="s">
        <v>277</v>
      </c>
      <c r="B17" s="40"/>
      <c r="C17" s="1292" t="s">
        <v>243</v>
      </c>
      <c r="D17" s="1095">
        <v>41275</v>
      </c>
      <c r="E17" s="5" t="s">
        <v>261</v>
      </c>
      <c r="F17" s="1426">
        <v>41639</v>
      </c>
      <c r="G17" s="39"/>
      <c r="H17" s="13"/>
    </row>
    <row r="18" spans="1:8" ht="15" customHeight="1" thickBot="1">
      <c r="A18" s="55" t="s">
        <v>278</v>
      </c>
      <c r="B18" s="167"/>
      <c r="C18" s="1535">
        <v>6</v>
      </c>
      <c r="D18" s="1536"/>
      <c r="E18" s="1536"/>
      <c r="F18" s="1537"/>
      <c r="G18" s="52"/>
      <c r="H18" s="13"/>
    </row>
    <row r="19" spans="1:14" ht="15">
      <c r="A19" s="10"/>
      <c r="B19" s="10"/>
      <c r="C19" s="10"/>
      <c r="D19" s="36"/>
      <c r="E19" s="10"/>
      <c r="F19" s="10"/>
      <c r="G19" s="10"/>
      <c r="H19" s="11"/>
      <c r="I19" s="10"/>
      <c r="J19" s="12"/>
      <c r="K19" s="12"/>
      <c r="L19" s="12"/>
      <c r="M19" s="12"/>
      <c r="N19" s="12"/>
    </row>
    <row r="20" spans="1:16" ht="12.75" customHeight="1">
      <c r="A20" s="1585"/>
      <c r="B20" s="1585"/>
      <c r="C20" s="1585"/>
      <c r="D20" s="1585"/>
      <c r="E20" s="1585"/>
      <c r="F20" s="1585"/>
      <c r="G20" s="1585"/>
      <c r="H20" s="1585"/>
      <c r="I20" s="1585"/>
      <c r="J20" s="1585"/>
      <c r="K20" s="1585"/>
      <c r="L20" s="1585"/>
      <c r="M20" s="1585"/>
      <c r="N20" s="1585"/>
      <c r="O20" s="1585"/>
      <c r="P20" s="1585"/>
    </row>
    <row r="21" spans="1:14" ht="12.75" customHeight="1">
      <c r="A21" s="10"/>
      <c r="B21" s="10"/>
      <c r="C21" s="10"/>
      <c r="D21" s="36"/>
      <c r="E21" s="10"/>
      <c r="F21" s="10"/>
      <c r="G21" s="10"/>
      <c r="H21" s="11"/>
      <c r="I21" s="10"/>
      <c r="J21" s="12"/>
      <c r="K21" s="12"/>
      <c r="L21" s="12"/>
      <c r="M21" s="12"/>
      <c r="N21" s="12"/>
    </row>
    <row r="22" spans="1:14" ht="54.75" customHeight="1">
      <c r="A22" s="9" t="s">
        <v>447</v>
      </c>
      <c r="B22" s="9"/>
      <c r="C22" s="10"/>
      <c r="D22" s="36"/>
      <c r="E22" s="10"/>
      <c r="F22" s="10"/>
      <c r="G22" s="10"/>
      <c r="H22" s="11"/>
      <c r="I22" s="10"/>
      <c r="J22" s="12"/>
      <c r="K22" s="12"/>
      <c r="L22" s="12"/>
      <c r="M22" s="12"/>
      <c r="N22" s="12"/>
    </row>
    <row r="23" spans="1:21" s="14" customFormat="1" ht="34.5" customHeight="1" thickBot="1">
      <c r="A23" s="466" t="s">
        <v>62</v>
      </c>
      <c r="B23" s="45"/>
      <c r="C23" s="45"/>
      <c r="D23" s="45"/>
      <c r="E23" s="45"/>
      <c r="F23" s="45"/>
      <c r="G23" s="45"/>
      <c r="H23" s="45"/>
      <c r="I23" s="45"/>
      <c r="J23" s="45"/>
      <c r="K23" s="45"/>
      <c r="L23" s="45"/>
      <c r="M23" s="45"/>
      <c r="N23" s="45"/>
      <c r="O23" s="45"/>
      <c r="P23" s="46"/>
      <c r="U23" s="63"/>
    </row>
    <row r="24" spans="1:21" s="67" customFormat="1" ht="20.25" customHeight="1">
      <c r="A24" s="884" t="s">
        <v>27</v>
      </c>
      <c r="B24" s="56"/>
      <c r="C24" s="56"/>
      <c r="D24" s="56"/>
      <c r="E24" s="56"/>
      <c r="F24" s="56"/>
      <c r="G24" s="56"/>
      <c r="H24" s="56"/>
      <c r="I24" s="56"/>
      <c r="J24" s="56"/>
      <c r="K24" s="56"/>
      <c r="L24" s="56"/>
      <c r="M24" s="56"/>
      <c r="N24" s="56"/>
      <c r="O24" s="1582"/>
      <c r="P24" s="1583"/>
      <c r="U24" s="14"/>
    </row>
    <row r="25" spans="1:21" ht="31.5" customHeight="1">
      <c r="A25" s="1560" t="s">
        <v>283</v>
      </c>
      <c r="B25" s="1565" t="s">
        <v>246</v>
      </c>
      <c r="C25" s="1577"/>
      <c r="D25" s="1577"/>
      <c r="E25" s="1577"/>
      <c r="F25" s="1578"/>
      <c r="G25" s="1565" t="s">
        <v>269</v>
      </c>
      <c r="H25" s="1584"/>
      <c r="I25" s="1533" t="s">
        <v>439</v>
      </c>
      <c r="J25" s="1533" t="s">
        <v>440</v>
      </c>
      <c r="K25" s="1533" t="s">
        <v>228</v>
      </c>
      <c r="L25" s="1533" t="s">
        <v>441</v>
      </c>
      <c r="M25" s="1533" t="s">
        <v>419</v>
      </c>
      <c r="N25" s="1565" t="s">
        <v>229</v>
      </c>
      <c r="O25" s="1566"/>
      <c r="P25" s="1567"/>
      <c r="U25" s="67"/>
    </row>
    <row r="26" spans="1:16" ht="22.5" customHeight="1" thickBot="1">
      <c r="A26" s="1561"/>
      <c r="B26" s="1579"/>
      <c r="C26" s="1580"/>
      <c r="D26" s="1580"/>
      <c r="E26" s="1580"/>
      <c r="F26" s="1581"/>
      <c r="G26" s="1103" t="s">
        <v>244</v>
      </c>
      <c r="H26" s="1103" t="s">
        <v>245</v>
      </c>
      <c r="I26" s="1534"/>
      <c r="J26" s="1534"/>
      <c r="K26" s="1534"/>
      <c r="L26" s="1534"/>
      <c r="M26" s="1534"/>
      <c r="N26" s="1568"/>
      <c r="O26" s="1569"/>
      <c r="P26" s="1570"/>
    </row>
    <row r="27" spans="1:16" ht="59.25" customHeight="1">
      <c r="A27" s="1100" t="s">
        <v>684</v>
      </c>
      <c r="B27" s="1543" t="s">
        <v>685</v>
      </c>
      <c r="C27" s="1544"/>
      <c r="D27" s="1544"/>
      <c r="E27" s="1544"/>
      <c r="F27" s="1545"/>
      <c r="G27" s="1475" t="s">
        <v>686</v>
      </c>
      <c r="H27" s="1476">
        <v>2008</v>
      </c>
      <c r="I27" s="1477" t="s">
        <v>687</v>
      </c>
      <c r="J27" s="1478" t="s">
        <v>688</v>
      </c>
      <c r="K27" s="1094" t="s">
        <v>689</v>
      </c>
      <c r="L27" s="1479">
        <v>0.003</v>
      </c>
      <c r="M27" s="1480" t="s">
        <v>293</v>
      </c>
      <c r="N27" s="1526" t="s">
        <v>690</v>
      </c>
      <c r="O27" s="1526"/>
      <c r="P27" s="1527"/>
    </row>
    <row r="28" spans="1:16" ht="59.25" customHeight="1">
      <c r="A28" s="1100" t="s">
        <v>684</v>
      </c>
      <c r="B28" s="1530" t="s">
        <v>691</v>
      </c>
      <c r="C28" s="1531"/>
      <c r="D28" s="1531"/>
      <c r="E28" s="1531"/>
      <c r="F28" s="1532"/>
      <c r="G28" s="1481" t="s">
        <v>692</v>
      </c>
      <c r="H28" s="1482" t="s">
        <v>692</v>
      </c>
      <c r="I28" s="1477" t="s">
        <v>687</v>
      </c>
      <c r="J28" s="1478" t="s">
        <v>693</v>
      </c>
      <c r="K28" s="1094" t="s">
        <v>689</v>
      </c>
      <c r="L28" s="1479">
        <v>0.045</v>
      </c>
      <c r="M28" s="1480" t="s">
        <v>293</v>
      </c>
      <c r="N28" s="1526" t="s">
        <v>694</v>
      </c>
      <c r="O28" s="1526"/>
      <c r="P28" s="1527"/>
    </row>
    <row r="29" spans="1:16" ht="59.25" customHeight="1">
      <c r="A29" s="1100" t="s">
        <v>684</v>
      </c>
      <c r="B29" s="1530" t="s">
        <v>695</v>
      </c>
      <c r="C29" s="1531"/>
      <c r="D29" s="1531"/>
      <c r="E29" s="1531"/>
      <c r="F29" s="1532"/>
      <c r="G29" s="1483" t="s">
        <v>696</v>
      </c>
      <c r="H29" s="1484">
        <v>2008</v>
      </c>
      <c r="I29" s="1176" t="s">
        <v>697</v>
      </c>
      <c r="J29" s="1144" t="s">
        <v>688</v>
      </c>
      <c r="K29" s="1094" t="s">
        <v>698</v>
      </c>
      <c r="L29" s="1485">
        <v>0</v>
      </c>
      <c r="M29" s="914" t="s">
        <v>293</v>
      </c>
      <c r="N29" s="1528" t="s">
        <v>699</v>
      </c>
      <c r="O29" s="1528"/>
      <c r="P29" s="1529"/>
    </row>
    <row r="30" spans="1:16" ht="59.25" customHeight="1">
      <c r="A30" s="1100" t="s">
        <v>684</v>
      </c>
      <c r="B30" s="1530" t="s">
        <v>700</v>
      </c>
      <c r="C30" s="1531"/>
      <c r="D30" s="1531"/>
      <c r="E30" s="1531"/>
      <c r="F30" s="1532"/>
      <c r="G30" s="1481" t="s">
        <v>701</v>
      </c>
      <c r="H30" s="1482">
        <v>2008</v>
      </c>
      <c r="I30" s="1477" t="s">
        <v>702</v>
      </c>
      <c r="J30" s="1478" t="s">
        <v>688</v>
      </c>
      <c r="K30" s="1486" t="s">
        <v>703</v>
      </c>
      <c r="L30" s="1478" t="s">
        <v>124</v>
      </c>
      <c r="M30" s="1480" t="s">
        <v>293</v>
      </c>
      <c r="N30" s="1571"/>
      <c r="O30" s="1571"/>
      <c r="P30" s="1572"/>
    </row>
    <row r="31" spans="1:16" ht="59.25" customHeight="1">
      <c r="A31" s="1100" t="s">
        <v>684</v>
      </c>
      <c r="B31" s="1559" t="s">
        <v>704</v>
      </c>
      <c r="C31" s="1559"/>
      <c r="D31" s="1559"/>
      <c r="E31" s="1559"/>
      <c r="F31" s="1559"/>
      <c r="G31" s="1162" t="s">
        <v>692</v>
      </c>
      <c r="H31" s="1176" t="s">
        <v>124</v>
      </c>
      <c r="I31" s="1176" t="s">
        <v>702</v>
      </c>
      <c r="J31" s="1478" t="s">
        <v>688</v>
      </c>
      <c r="K31" s="1486" t="s">
        <v>703</v>
      </c>
      <c r="L31" s="1144" t="s">
        <v>124</v>
      </c>
      <c r="M31" s="914" t="s">
        <v>293</v>
      </c>
      <c r="N31" s="1523"/>
      <c r="O31" s="1524"/>
      <c r="P31" s="1525"/>
    </row>
    <row r="32" spans="1:16" ht="59.25" customHeight="1">
      <c r="A32" s="1100" t="s">
        <v>705</v>
      </c>
      <c r="B32" s="1530" t="s">
        <v>706</v>
      </c>
      <c r="C32" s="1531"/>
      <c r="D32" s="1531"/>
      <c r="E32" s="1531"/>
      <c r="F32" s="1532"/>
      <c r="G32" s="1481" t="s">
        <v>707</v>
      </c>
      <c r="H32" s="1482">
        <v>2008</v>
      </c>
      <c r="I32" s="1477" t="s">
        <v>708</v>
      </c>
      <c r="J32" s="1487">
        <v>0.95</v>
      </c>
      <c r="K32" s="1486" t="s">
        <v>709</v>
      </c>
      <c r="L32" s="1479">
        <v>0.967</v>
      </c>
      <c r="M32" s="1480" t="s">
        <v>293</v>
      </c>
      <c r="N32" s="1526" t="s">
        <v>710</v>
      </c>
      <c r="O32" s="1526"/>
      <c r="P32" s="1527"/>
    </row>
    <row r="33" spans="1:16" ht="59.25" customHeight="1" outlineLevel="1">
      <c r="A33" s="1100" t="s">
        <v>705</v>
      </c>
      <c r="B33" s="1530" t="s">
        <v>711</v>
      </c>
      <c r="C33" s="1531"/>
      <c r="D33" s="1531"/>
      <c r="E33" s="1531"/>
      <c r="F33" s="1532"/>
      <c r="G33" s="1481" t="s">
        <v>712</v>
      </c>
      <c r="H33" s="1482">
        <v>2008</v>
      </c>
      <c r="I33" s="1477" t="s">
        <v>708</v>
      </c>
      <c r="J33" s="1487">
        <v>0.65</v>
      </c>
      <c r="K33" s="1486" t="s">
        <v>709</v>
      </c>
      <c r="L33" s="1479">
        <v>0.418</v>
      </c>
      <c r="M33" s="1480" t="s">
        <v>293</v>
      </c>
      <c r="N33" s="1526" t="s">
        <v>713</v>
      </c>
      <c r="O33" s="1526"/>
      <c r="P33" s="1527"/>
    </row>
    <row r="34" spans="1:16" ht="59.25" customHeight="1" outlineLevel="1">
      <c r="A34" s="1100" t="s">
        <v>705</v>
      </c>
      <c r="B34" s="1559" t="s">
        <v>714</v>
      </c>
      <c r="C34" s="1531"/>
      <c r="D34" s="1531"/>
      <c r="E34" s="1531"/>
      <c r="F34" s="1532"/>
      <c r="G34" s="1488">
        <v>0.495</v>
      </c>
      <c r="H34" s="1176" t="s">
        <v>708</v>
      </c>
      <c r="I34" s="1176" t="s">
        <v>687</v>
      </c>
      <c r="J34" s="1489">
        <v>0.6</v>
      </c>
      <c r="K34" s="1094" t="s">
        <v>689</v>
      </c>
      <c r="L34" s="1144" t="s">
        <v>124</v>
      </c>
      <c r="M34" s="914" t="s">
        <v>293</v>
      </c>
      <c r="N34" s="1523"/>
      <c r="O34" s="1524"/>
      <c r="P34" s="1525"/>
    </row>
    <row r="35" spans="1:16" ht="59.25" customHeight="1" outlineLevel="1">
      <c r="A35" s="1100" t="s">
        <v>705</v>
      </c>
      <c r="B35" s="1530" t="s">
        <v>715</v>
      </c>
      <c r="C35" s="1531"/>
      <c r="D35" s="1531"/>
      <c r="E35" s="1531"/>
      <c r="F35" s="1532"/>
      <c r="G35" s="1483" t="s">
        <v>716</v>
      </c>
      <c r="H35" s="1484">
        <v>2008</v>
      </c>
      <c r="I35" s="1176" t="s">
        <v>697</v>
      </c>
      <c r="J35" s="1489">
        <v>0.85</v>
      </c>
      <c r="K35" s="1094" t="s">
        <v>698</v>
      </c>
      <c r="L35" s="1490" t="s">
        <v>717</v>
      </c>
      <c r="M35" s="914" t="s">
        <v>293</v>
      </c>
      <c r="N35" s="1541" t="s">
        <v>718</v>
      </c>
      <c r="O35" s="1541"/>
      <c r="P35" s="1542"/>
    </row>
    <row r="36" spans="1:16" ht="59.25" customHeight="1" outlineLevel="1">
      <c r="A36" s="1100" t="s">
        <v>705</v>
      </c>
      <c r="B36" s="1530" t="s">
        <v>719</v>
      </c>
      <c r="C36" s="1531"/>
      <c r="D36" s="1531"/>
      <c r="E36" s="1531"/>
      <c r="F36" s="1532"/>
      <c r="G36" s="1491" t="s">
        <v>720</v>
      </c>
      <c r="H36" s="1492">
        <v>2008</v>
      </c>
      <c r="I36" s="1176" t="s">
        <v>702</v>
      </c>
      <c r="J36" s="1489">
        <v>0.85</v>
      </c>
      <c r="K36" s="1094" t="s">
        <v>703</v>
      </c>
      <c r="L36" s="1144" t="s">
        <v>124</v>
      </c>
      <c r="M36" s="914" t="s">
        <v>293</v>
      </c>
      <c r="N36" s="1562"/>
      <c r="O36" s="1563"/>
      <c r="P36" s="1564"/>
    </row>
    <row r="37" spans="1:16" ht="59.25" customHeight="1" outlineLevel="1">
      <c r="A37" s="1374" t="s">
        <v>705</v>
      </c>
      <c r="B37" s="1530" t="s">
        <v>721</v>
      </c>
      <c r="C37" s="1531"/>
      <c r="D37" s="1531"/>
      <c r="E37" s="1531"/>
      <c r="F37" s="1532"/>
      <c r="G37" s="1491" t="s">
        <v>692</v>
      </c>
      <c r="H37" s="1492"/>
      <c r="I37" s="1176" t="s">
        <v>702</v>
      </c>
      <c r="J37" s="1489">
        <v>0.4</v>
      </c>
      <c r="K37" s="1094" t="s">
        <v>703</v>
      </c>
      <c r="L37" s="1144" t="s">
        <v>124</v>
      </c>
      <c r="M37" s="914" t="s">
        <v>293</v>
      </c>
      <c r="N37" s="1523"/>
      <c r="O37" s="1524"/>
      <c r="P37" s="1525"/>
    </row>
    <row r="38" spans="1:21" s="14" customFormat="1" ht="13.5" customHeight="1">
      <c r="A38" s="33"/>
      <c r="B38" s="45"/>
      <c r="C38" s="45"/>
      <c r="D38" s="45"/>
      <c r="E38" s="45"/>
      <c r="F38" s="45"/>
      <c r="G38" s="45"/>
      <c r="H38" s="45"/>
      <c r="I38" s="45"/>
      <c r="J38" s="45"/>
      <c r="K38" s="45"/>
      <c r="L38" s="45"/>
      <c r="M38" s="45"/>
      <c r="N38" s="45"/>
      <c r="O38" s="45"/>
      <c r="P38" s="46"/>
      <c r="U38" s="63"/>
    </row>
    <row r="39" spans="1:16" s="14" customFormat="1" ht="13.5" customHeight="1">
      <c r="A39" s="12"/>
      <c r="B39" s="12"/>
      <c r="C39" s="12"/>
      <c r="D39" s="12"/>
      <c r="E39" s="12"/>
      <c r="F39" s="12"/>
      <c r="G39" s="12"/>
      <c r="H39" s="12"/>
      <c r="I39" s="12"/>
      <c r="J39" s="12"/>
      <c r="K39" s="12"/>
      <c r="L39" s="12"/>
      <c r="M39" s="12"/>
      <c r="N39" s="12"/>
      <c r="O39" s="12"/>
      <c r="P39" s="12"/>
    </row>
    <row r="40" ht="12.75">
      <c r="U40" s="14"/>
    </row>
    <row r="41" ht="12.75" customHeight="1"/>
  </sheetData>
  <sheetProtection formatCells="0" formatColumns="0" formatRows="0"/>
  <mergeCells count="48">
    <mergeCell ref="C10:F10"/>
    <mergeCell ref="M25:M26"/>
    <mergeCell ref="C14:F14"/>
    <mergeCell ref="B25:F26"/>
    <mergeCell ref="O24:P24"/>
    <mergeCell ref="L25:L26"/>
    <mergeCell ref="G25:H25"/>
    <mergeCell ref="A20:P20"/>
    <mergeCell ref="B36:F36"/>
    <mergeCell ref="N36:P36"/>
    <mergeCell ref="N25:P26"/>
    <mergeCell ref="B28:F28"/>
    <mergeCell ref="B34:F34"/>
    <mergeCell ref="B35:F35"/>
    <mergeCell ref="B29:F29"/>
    <mergeCell ref="B30:F30"/>
    <mergeCell ref="N30:P30"/>
    <mergeCell ref="N32:P32"/>
    <mergeCell ref="A6:B6"/>
    <mergeCell ref="A7:B7"/>
    <mergeCell ref="A8:B8"/>
    <mergeCell ref="B37:F37"/>
    <mergeCell ref="A10:B10"/>
    <mergeCell ref="K25:K26"/>
    <mergeCell ref="J25:J26"/>
    <mergeCell ref="B31:F31"/>
    <mergeCell ref="B33:F33"/>
    <mergeCell ref="A25:A26"/>
    <mergeCell ref="N34:P34"/>
    <mergeCell ref="N35:P35"/>
    <mergeCell ref="N37:P37"/>
    <mergeCell ref="B27:F27"/>
    <mergeCell ref="A1:F1"/>
    <mergeCell ref="A5:B5"/>
    <mergeCell ref="C5:F5"/>
    <mergeCell ref="C6:F6"/>
    <mergeCell ref="A9:B9"/>
    <mergeCell ref="C9:F9"/>
    <mergeCell ref="C7:F7"/>
    <mergeCell ref="N31:P31"/>
    <mergeCell ref="N33:P33"/>
    <mergeCell ref="N28:P28"/>
    <mergeCell ref="N29:P29"/>
    <mergeCell ref="N27:P27"/>
    <mergeCell ref="B32:F32"/>
    <mergeCell ref="I25:I26"/>
    <mergeCell ref="C18:F18"/>
    <mergeCell ref="C8:F8"/>
  </mergeCells>
  <dataValidations count="7">
    <dataValidation type="list" allowBlank="1" showInputMessage="1" showErrorMessage="1" sqref="G18">
      <formula1>"Select,N/A,1,2,3,4,5,6,7,8,9,10,11,12,13,14,15,16,17,18,19,20"</formula1>
    </dataValidation>
    <dataValidation type="list" allowBlank="1" showInputMessage="1" showErrorMessage="1" sqref="G10:G11 C10:F10">
      <formula1>"Select,USD,EUR"</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D16">
      <formula1>"Select,Quarter,Semester,Annual,Other"</formula1>
    </dataValidation>
    <dataValidation type="list" allowBlank="1" showInputMessage="1" sqref="D12">
      <formula1>"Select,Quarter,Semester,Annual,Other (type)"</formula1>
    </dataValidation>
    <dataValidation errorStyle="information" type="list" allowBlank="1" showInputMessage="1" prompt="Please select the data source from the list below. You can also type in your own text." sqref="M27:M37">
      <formula1>$U$1:$U$10</formula1>
    </dataValidation>
    <dataValidation type="list" allowBlank="1" showInputMessage="1" showErrorMessage="1" sqref="A27:A37">
      <formula1>"Select, Impact, Outcome"</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N37"/>
  <sheetViews>
    <sheetView view="pageBreakPreview" zoomScale="70" zoomScaleNormal="40" zoomScaleSheetLayoutView="70" zoomScalePageLayoutView="55" workbookViewId="0" topLeftCell="A1">
      <selection activeCell="E12" sqref="E12:K12"/>
    </sheetView>
  </sheetViews>
  <sheetFormatPr defaultColWidth="0" defaultRowHeight="12.75"/>
  <cols>
    <col min="1" max="1" width="23.140625" style="72" customWidth="1"/>
    <col min="2" max="2" width="32.28125" style="72" customWidth="1"/>
    <col min="3" max="3" width="18.7109375" style="72" customWidth="1"/>
    <col min="4" max="4" width="23.140625" style="72" customWidth="1"/>
    <col min="5" max="8" width="18.7109375" style="72" customWidth="1"/>
    <col min="9" max="9" width="23.7109375" style="72" customWidth="1"/>
    <col min="10" max="10" width="12.8515625" style="72" customWidth="1"/>
    <col min="11" max="11" width="30.28125" style="72" customWidth="1"/>
    <col min="12" max="12" width="4.8515625" style="83" customWidth="1"/>
    <col min="13" max="14" width="18.57421875" style="69" customWidth="1"/>
    <col min="15" max="255" width="0" style="72" hidden="1" customWidth="1"/>
    <col min="256" max="16384" width="9.140625" style="72" hidden="1" customWidth="1"/>
  </cols>
  <sheetData>
    <row r="1" spans="1:14" s="3" customFormat="1" ht="25.5" customHeight="1">
      <c r="A1" s="1940" t="s">
        <v>282</v>
      </c>
      <c r="B1" s="1940"/>
      <c r="C1" s="1940"/>
      <c r="D1" s="1940"/>
      <c r="E1" s="1940"/>
      <c r="F1" s="1940"/>
      <c r="G1" s="1940"/>
      <c r="H1" s="1940"/>
      <c r="I1" s="1940"/>
      <c r="J1" s="1940"/>
      <c r="K1" s="1940"/>
      <c r="L1" s="1047"/>
      <c r="M1" s="1047"/>
      <c r="N1" s="1047"/>
    </row>
    <row r="2" spans="1:14" s="13" customFormat="1" ht="27" customHeight="1" thickBot="1">
      <c r="A2" s="98" t="s">
        <v>157</v>
      </c>
      <c r="B2" s="72"/>
      <c r="C2" s="72"/>
      <c r="D2" s="72"/>
      <c r="E2" s="72"/>
      <c r="F2" s="72"/>
      <c r="G2" s="72"/>
      <c r="H2" s="72"/>
      <c r="I2" s="72"/>
      <c r="J2" s="72"/>
      <c r="K2" s="72"/>
      <c r="L2" s="69"/>
      <c r="M2" s="69"/>
      <c r="N2" s="69"/>
    </row>
    <row r="3" spans="1:14" s="4" customFormat="1" ht="18" customHeight="1" thickBot="1">
      <c r="A3" s="1547" t="s">
        <v>70</v>
      </c>
      <c r="B3" s="1548"/>
      <c r="C3" s="2278" t="str">
        <f>IF('LFA_Programmatic Progress_1A'!C7="","",'LFA_Programmatic Progress_1A'!C7)</f>
        <v>MNT-910-G03-H</v>
      </c>
      <c r="D3" s="2279"/>
      <c r="E3" s="2279"/>
      <c r="F3" s="2279"/>
      <c r="G3" s="2279"/>
      <c r="H3" s="2279"/>
      <c r="I3" s="2280"/>
      <c r="J3" s="73"/>
      <c r="K3" s="73"/>
      <c r="L3" s="220"/>
      <c r="M3" s="220"/>
      <c r="N3" s="220"/>
    </row>
    <row r="4" spans="1:14" s="4" customFormat="1" ht="15" customHeight="1">
      <c r="A4" s="493" t="s">
        <v>274</v>
      </c>
      <c r="B4" s="513"/>
      <c r="C4" s="53" t="s">
        <v>280</v>
      </c>
      <c r="D4" s="1913" t="str">
        <f>IF('LFA_Programmatic Progress_1A'!D12="Select","",'LFA_Programmatic Progress_1A'!D12)</f>
        <v>Semester</v>
      </c>
      <c r="E4" s="2152"/>
      <c r="F4" s="5" t="s">
        <v>281</v>
      </c>
      <c r="G4" s="509"/>
      <c r="H4" s="509"/>
      <c r="I4" s="47">
        <f>IF('LFA_Programmatic Progress_1A'!F12="Select","",'LFA_Programmatic Progress_1A'!F12)</f>
        <v>5</v>
      </c>
      <c r="J4" s="73"/>
      <c r="K4" s="220"/>
      <c r="L4" s="220"/>
      <c r="M4" s="220"/>
      <c r="N4" s="220"/>
    </row>
    <row r="5" spans="1:14" s="4" customFormat="1" ht="15" customHeight="1">
      <c r="A5" s="514" t="s">
        <v>275</v>
      </c>
      <c r="B5" s="40"/>
      <c r="C5" s="54" t="s">
        <v>243</v>
      </c>
      <c r="D5" s="1986">
        <f>IF('LFA_Programmatic Progress_1A'!D13="","",'LFA_Programmatic Progress_1A'!D13)</f>
        <v>41091</v>
      </c>
      <c r="E5" s="2153"/>
      <c r="F5" s="5" t="s">
        <v>261</v>
      </c>
      <c r="G5" s="510"/>
      <c r="H5" s="510"/>
      <c r="I5" s="521">
        <f>IF('LFA_Programmatic Progress_1A'!F13="","",'LFA_Programmatic Progress_1A'!F13)</f>
        <v>41274</v>
      </c>
      <c r="J5" s="73"/>
      <c r="K5" s="221"/>
      <c r="L5" s="220"/>
      <c r="M5" s="220"/>
      <c r="N5" s="220"/>
    </row>
    <row r="6" spans="1:14" s="4" customFormat="1" ht="15" customHeight="1" thickBot="1">
      <c r="A6" s="55" t="s">
        <v>276</v>
      </c>
      <c r="B6" s="41"/>
      <c r="C6" s="1594">
        <f>IF('LFA_Programmatic Progress_1A'!C14="Select","",'LFA_Programmatic Progress_1A'!C14)</f>
        <v>5</v>
      </c>
      <c r="D6" s="1595"/>
      <c r="E6" s="1595"/>
      <c r="F6" s="1595"/>
      <c r="G6" s="1595"/>
      <c r="H6" s="1595"/>
      <c r="I6" s="1596"/>
      <c r="J6" s="73"/>
      <c r="K6" s="73"/>
      <c r="L6" s="220"/>
      <c r="M6" s="220"/>
      <c r="N6" s="220"/>
    </row>
    <row r="7" spans="1:14" s="3" customFormat="1" ht="16.5" customHeight="1">
      <c r="A7" s="70"/>
      <c r="B7" s="70"/>
      <c r="C7" s="70"/>
      <c r="D7" s="70"/>
      <c r="E7" s="70"/>
      <c r="F7" s="70"/>
      <c r="G7" s="70"/>
      <c r="H7" s="70"/>
      <c r="I7" s="70"/>
      <c r="J7" s="71"/>
      <c r="K7" s="69"/>
      <c r="L7" s="69"/>
      <c r="M7" s="69"/>
      <c r="N7" s="69"/>
    </row>
    <row r="8" spans="1:14" s="17" customFormat="1" ht="20.25" customHeight="1">
      <c r="A8" s="1342" t="s">
        <v>515</v>
      </c>
      <c r="B8" s="1343"/>
      <c r="C8" s="1343"/>
      <c r="D8" s="1344"/>
      <c r="E8" s="1227"/>
      <c r="F8" s="1227"/>
      <c r="G8" s="1227"/>
      <c r="H8" s="1227"/>
      <c r="I8" s="1227"/>
      <c r="J8" s="1227"/>
      <c r="K8" s="1227"/>
      <c r="L8" s="77"/>
      <c r="M8" s="77"/>
      <c r="N8" s="77"/>
    </row>
    <row r="9" spans="1:14" s="74" customFormat="1" ht="15" customHeight="1">
      <c r="A9" s="764"/>
      <c r="B9" s="765"/>
      <c r="C9" s="765"/>
      <c r="D9" s="765"/>
      <c r="E9" s="1266"/>
      <c r="F9" s="1266"/>
      <c r="G9" s="1266"/>
      <c r="H9" s="1266"/>
      <c r="I9" s="1266"/>
      <c r="J9" s="1266"/>
      <c r="K9" s="1267"/>
      <c r="L9" s="77"/>
      <c r="M9" s="77"/>
      <c r="N9" s="77"/>
    </row>
    <row r="10" spans="1:14" s="74" customFormat="1" ht="13.5" customHeight="1" thickBot="1">
      <c r="A10" s="766"/>
      <c r="B10" s="767"/>
      <c r="C10" s="363"/>
      <c r="D10" s="363"/>
      <c r="E10" s="363"/>
      <c r="F10" s="363"/>
      <c r="G10" s="363"/>
      <c r="H10" s="363"/>
      <c r="I10" s="363"/>
      <c r="J10" s="363"/>
      <c r="K10" s="1045"/>
      <c r="L10" s="361"/>
      <c r="M10" s="14"/>
      <c r="N10" s="82"/>
    </row>
    <row r="11" spans="1:14" s="13" customFormat="1" ht="22.5" customHeight="1" thickBot="1">
      <c r="A11" s="226"/>
      <c r="B11" s="227"/>
      <c r="C11" s="616" t="s">
        <v>234</v>
      </c>
      <c r="D11" s="617" t="s">
        <v>235</v>
      </c>
      <c r="E11" s="2247" t="s">
        <v>11</v>
      </c>
      <c r="F11" s="2248"/>
      <c r="G11" s="2248"/>
      <c r="H11" s="2248"/>
      <c r="I11" s="2249"/>
      <c r="J11" s="2249"/>
      <c r="K11" s="2250"/>
      <c r="L11" s="14"/>
      <c r="M11" s="14"/>
      <c r="N11" s="14"/>
    </row>
    <row r="12" spans="1:14" s="13" customFormat="1" ht="135" customHeight="1" thickBot="1">
      <c r="A12" s="2236" t="s">
        <v>529</v>
      </c>
      <c r="B12" s="2237"/>
      <c r="C12" s="1427" t="str">
        <f>'PR_Procurement Info_4'!F10</f>
        <v>Select</v>
      </c>
      <c r="D12" s="1414" t="s">
        <v>260</v>
      </c>
      <c r="E12" s="2282"/>
      <c r="F12" s="2283"/>
      <c r="G12" s="2283"/>
      <c r="H12" s="2283"/>
      <c r="I12" s="2284"/>
      <c r="J12" s="2284"/>
      <c r="K12" s="2285"/>
      <c r="L12" s="14"/>
      <c r="M12" s="14"/>
      <c r="N12" s="14"/>
    </row>
    <row r="13" spans="1:14" s="613" customFormat="1" ht="12" customHeight="1">
      <c r="A13" s="229"/>
      <c r="B13" s="618"/>
      <c r="C13" s="619"/>
      <c r="D13" s="230"/>
      <c r="E13" s="620"/>
      <c r="F13" s="620"/>
      <c r="G13" s="621"/>
      <c r="H13" s="622"/>
      <c r="I13" s="623"/>
      <c r="J13" s="623"/>
      <c r="K13" s="1060"/>
      <c r="L13" s="995"/>
      <c r="M13" s="995"/>
      <c r="N13" s="995"/>
    </row>
    <row r="14" spans="1:14" s="536" customFormat="1" ht="22.5" customHeight="1">
      <c r="A14" s="2238" t="s">
        <v>512</v>
      </c>
      <c r="B14" s="2239"/>
      <c r="C14" s="2239"/>
      <c r="D14" s="2239"/>
      <c r="E14" s="624"/>
      <c r="F14" s="625"/>
      <c r="G14" s="625"/>
      <c r="H14" s="228"/>
      <c r="I14" s="626"/>
      <c r="J14" s="228"/>
      <c r="K14" s="1061"/>
      <c r="L14" s="628"/>
      <c r="M14" s="995"/>
      <c r="N14" s="995"/>
    </row>
    <row r="15" spans="1:14" s="536" customFormat="1" ht="44.25" customHeight="1" thickBot="1">
      <c r="A15" s="2240" t="s">
        <v>633</v>
      </c>
      <c r="B15" s="2241"/>
      <c r="C15" s="2241"/>
      <c r="D15" s="2241"/>
      <c r="E15" s="2241"/>
      <c r="F15" s="2241"/>
      <c r="G15" s="2241"/>
      <c r="H15" s="2241"/>
      <c r="I15" s="2241"/>
      <c r="J15" s="2241"/>
      <c r="K15" s="2242"/>
      <c r="L15" s="628"/>
      <c r="M15" s="995"/>
      <c r="N15" s="995"/>
    </row>
    <row r="16" spans="1:14" s="91" customFormat="1" ht="22.5" customHeight="1" thickBot="1">
      <c r="A16" s="2251" t="s">
        <v>236</v>
      </c>
      <c r="B16" s="2252"/>
      <c r="C16" s="631"/>
      <c r="D16" s="627"/>
      <c r="E16" s="627"/>
      <c r="F16" s="627"/>
      <c r="G16" s="627"/>
      <c r="H16" s="14"/>
      <c r="I16" s="552"/>
      <c r="J16" s="14"/>
      <c r="K16" s="628"/>
      <c r="L16" s="628"/>
      <c r="M16" s="995"/>
      <c r="N16" s="995"/>
    </row>
    <row r="17" spans="1:14" s="37" customFormat="1" ht="113.25" customHeight="1" thickBot="1">
      <c r="A17" s="2253" t="s">
        <v>237</v>
      </c>
      <c r="B17" s="2254"/>
      <c r="C17" s="1391" t="s">
        <v>530</v>
      </c>
      <c r="D17" s="1391" t="s">
        <v>612</v>
      </c>
      <c r="E17" s="1345" t="s">
        <v>249</v>
      </c>
      <c r="F17" s="2254" t="s">
        <v>250</v>
      </c>
      <c r="G17" s="2281"/>
      <c r="H17" s="1391" t="s">
        <v>531</v>
      </c>
      <c r="I17" s="1391" t="s">
        <v>532</v>
      </c>
      <c r="J17" s="1391" t="s">
        <v>249</v>
      </c>
      <c r="K17" s="1415" t="s">
        <v>250</v>
      </c>
      <c r="L17" s="14"/>
      <c r="M17" s="14"/>
      <c r="N17" s="14"/>
    </row>
    <row r="18" spans="1:14" s="629" customFormat="1" ht="47.25" customHeight="1">
      <c r="A18" s="2243" t="s">
        <v>12</v>
      </c>
      <c r="B18" s="2244"/>
      <c r="C18" s="632"/>
      <c r="D18" s="632"/>
      <c r="E18" s="399">
        <f aca="true" t="shared" si="0" ref="E18:E23">IF(C18="",IF(D18="","",C18-D18),C18-D18)</f>
      </c>
      <c r="F18" s="2245"/>
      <c r="G18" s="2246"/>
      <c r="H18" s="632"/>
      <c r="I18" s="632"/>
      <c r="J18" s="399">
        <f aca="true" t="shared" si="1" ref="J18:J23">IF(H18="",IF(I18="","",H18-I18),H18-I18)</f>
      </c>
      <c r="K18" s="1416"/>
      <c r="L18" s="996"/>
      <c r="M18" s="996"/>
      <c r="N18" s="996"/>
    </row>
    <row r="19" spans="1:14" s="3" customFormat="1" ht="47.25" customHeight="1">
      <c r="A19" s="2234" t="s">
        <v>24</v>
      </c>
      <c r="B19" s="2235"/>
      <c r="C19" s="633"/>
      <c r="D19" s="633"/>
      <c r="E19" s="188">
        <f t="shared" si="0"/>
      </c>
      <c r="F19" s="2232"/>
      <c r="G19" s="2233"/>
      <c r="H19" s="633"/>
      <c r="I19" s="633"/>
      <c r="J19" s="188">
        <f t="shared" si="1"/>
      </c>
      <c r="K19" s="1417"/>
      <c r="L19" s="83"/>
      <c r="M19" s="69"/>
      <c r="N19" s="69"/>
    </row>
    <row r="20" spans="1:14" s="75" customFormat="1" ht="47.25" customHeight="1">
      <c r="A20" s="2234" t="s">
        <v>13</v>
      </c>
      <c r="B20" s="2235"/>
      <c r="C20" s="633"/>
      <c r="D20" s="633"/>
      <c r="E20" s="188">
        <f t="shared" si="0"/>
      </c>
      <c r="F20" s="2232"/>
      <c r="G20" s="2233"/>
      <c r="H20" s="633"/>
      <c r="I20" s="633"/>
      <c r="J20" s="188">
        <f t="shared" si="1"/>
      </c>
      <c r="K20" s="1418"/>
      <c r="L20" s="1051"/>
      <c r="M20" s="88"/>
      <c r="N20" s="88"/>
    </row>
    <row r="21" spans="1:14" s="75" customFormat="1" ht="47.25" customHeight="1">
      <c r="A21" s="2234" t="s">
        <v>14</v>
      </c>
      <c r="B21" s="2235"/>
      <c r="C21" s="633"/>
      <c r="D21" s="633"/>
      <c r="E21" s="188">
        <f t="shared" si="0"/>
      </c>
      <c r="F21" s="2232"/>
      <c r="G21" s="2233"/>
      <c r="H21" s="633"/>
      <c r="I21" s="633"/>
      <c r="J21" s="188">
        <f t="shared" si="1"/>
      </c>
      <c r="K21" s="1418"/>
      <c r="L21" s="1051"/>
      <c r="M21" s="88"/>
      <c r="N21" s="88"/>
    </row>
    <row r="22" spans="1:14" s="75" customFormat="1" ht="47.25" customHeight="1">
      <c r="A22" s="2234" t="s">
        <v>15</v>
      </c>
      <c r="B22" s="2235"/>
      <c r="C22" s="633"/>
      <c r="D22" s="633"/>
      <c r="E22" s="188">
        <f t="shared" si="0"/>
      </c>
      <c r="F22" s="2232"/>
      <c r="G22" s="2233"/>
      <c r="H22" s="633"/>
      <c r="I22" s="633"/>
      <c r="J22" s="188">
        <f t="shared" si="1"/>
      </c>
      <c r="K22" s="1418"/>
      <c r="L22" s="1051"/>
      <c r="M22" s="88"/>
      <c r="N22" s="88"/>
    </row>
    <row r="23" spans="1:14" s="75" customFormat="1" ht="47.25" customHeight="1" thickBot="1">
      <c r="A23" s="2272" t="s">
        <v>16</v>
      </c>
      <c r="B23" s="2273"/>
      <c r="C23" s="634"/>
      <c r="D23" s="634"/>
      <c r="E23" s="392">
        <f t="shared" si="0"/>
      </c>
      <c r="F23" s="2255"/>
      <c r="G23" s="2256"/>
      <c r="H23" s="634"/>
      <c r="I23" s="634"/>
      <c r="J23" s="392">
        <f t="shared" si="1"/>
      </c>
      <c r="K23" s="1419"/>
      <c r="L23" s="1051"/>
      <c r="M23" s="88"/>
      <c r="N23" s="88"/>
    </row>
    <row r="24" spans="1:14" s="75" customFormat="1" ht="47.25" customHeight="1" thickBot="1">
      <c r="A24" s="2274" t="s">
        <v>470</v>
      </c>
      <c r="B24" s="2275"/>
      <c r="C24" s="895">
        <f>SUM(C18:C23)</f>
        <v>0</v>
      </c>
      <c r="D24" s="895">
        <f>SUM(D18:D23)</f>
        <v>0</v>
      </c>
      <c r="E24" s="894">
        <f>SUM(E18:E23)</f>
        <v>0</v>
      </c>
      <c r="F24" s="2276"/>
      <c r="G24" s="2277"/>
      <c r="H24" s="895">
        <f>SUM(H18:H23)</f>
        <v>0</v>
      </c>
      <c r="I24" s="895">
        <f>SUM(I18:I23)</f>
        <v>0</v>
      </c>
      <c r="J24" s="894">
        <f>SUM(J18:J23)</f>
        <v>0</v>
      </c>
      <c r="K24" s="1420"/>
      <c r="L24" s="1051"/>
      <c r="M24" s="88"/>
      <c r="N24" s="88"/>
    </row>
    <row r="25" spans="1:14" s="75" customFormat="1" ht="32.25" customHeight="1">
      <c r="A25" s="1428"/>
      <c r="B25" s="1428"/>
      <c r="C25" s="1429"/>
      <c r="D25" s="1429"/>
      <c r="E25" s="1429"/>
      <c r="F25" s="1430"/>
      <c r="G25" s="1431"/>
      <c r="H25" s="1429"/>
      <c r="I25" s="1429"/>
      <c r="J25" s="1429"/>
      <c r="K25" s="1430"/>
      <c r="L25" s="1051"/>
      <c r="M25" s="88"/>
      <c r="N25" s="88"/>
    </row>
    <row r="26" spans="1:14" s="75" customFormat="1" ht="28.5" customHeight="1" thickBot="1">
      <c r="A26" s="1432"/>
      <c r="B26" s="1432"/>
      <c r="C26" s="1429"/>
      <c r="D26" s="1429"/>
      <c r="E26" s="1429"/>
      <c r="F26" s="1430"/>
      <c r="G26" s="1433"/>
      <c r="H26" s="1429"/>
      <c r="I26" s="1429"/>
      <c r="J26" s="1429"/>
      <c r="K26" s="1430"/>
      <c r="L26" s="1051"/>
      <c r="M26" s="88"/>
      <c r="N26" s="88"/>
    </row>
    <row r="27" spans="1:14" s="536" customFormat="1" ht="171.75" customHeight="1" thickBot="1">
      <c r="A27" s="2260" t="s">
        <v>513</v>
      </c>
      <c r="B27" s="2261"/>
      <c r="C27" s="1434" t="str">
        <f>'PR_Procurement Info_4'!F11</f>
        <v>Select</v>
      </c>
      <c r="D27" s="1435" t="s">
        <v>260</v>
      </c>
      <c r="E27" s="2262"/>
      <c r="F27" s="2263"/>
      <c r="G27" s="2263"/>
      <c r="H27" s="2263"/>
      <c r="I27" s="2264"/>
      <c r="J27" s="2264"/>
      <c r="K27" s="2265"/>
      <c r="L27" s="995"/>
      <c r="M27" s="995"/>
      <c r="N27" s="995"/>
    </row>
    <row r="28" spans="1:14" s="75" customFormat="1" ht="24.75" customHeight="1" thickBot="1">
      <c r="A28" s="229"/>
      <c r="B28" s="630"/>
      <c r="C28" s="630"/>
      <c r="D28" s="630"/>
      <c r="E28" s="630"/>
      <c r="F28" s="619"/>
      <c r="G28" s="231"/>
      <c r="H28" s="380"/>
      <c r="I28" s="381"/>
      <c r="J28" s="381"/>
      <c r="K28" s="1062"/>
      <c r="L28" s="1051"/>
      <c r="M28" s="88"/>
      <c r="N28" s="88"/>
    </row>
    <row r="29" spans="1:14" s="75" customFormat="1" ht="38.25" customHeight="1">
      <c r="A29" s="1671" t="s">
        <v>514</v>
      </c>
      <c r="B29" s="2266"/>
      <c r="C29" s="2266"/>
      <c r="D29" s="2266"/>
      <c r="E29" s="2267"/>
      <c r="F29" s="1658" t="s">
        <v>450</v>
      </c>
      <c r="G29" s="1662"/>
      <c r="H29" s="1662"/>
      <c r="I29" s="1662"/>
      <c r="J29" s="1662"/>
      <c r="K29" s="2271"/>
      <c r="L29" s="1051"/>
      <c r="M29" s="88"/>
      <c r="N29" s="88"/>
    </row>
    <row r="30" spans="1:14" s="75" customFormat="1" ht="159.75" customHeight="1" thickBot="1">
      <c r="A30" s="2257">
        <f>IF('PR_Procurement Info_4'!A14:J14="","",'PR_Procurement Info_4'!A14:J14)</f>
      </c>
      <c r="B30" s="2258"/>
      <c r="C30" s="2258"/>
      <c r="D30" s="2258"/>
      <c r="E30" s="2259"/>
      <c r="F30" s="2268"/>
      <c r="G30" s="2269"/>
      <c r="H30" s="2269"/>
      <c r="I30" s="2269"/>
      <c r="J30" s="2269"/>
      <c r="K30" s="2270"/>
      <c r="L30" s="1051"/>
      <c r="M30" s="88"/>
      <c r="N30" s="88"/>
    </row>
    <row r="31" spans="1:12" s="88" customFormat="1" ht="14.25">
      <c r="A31" s="1057"/>
      <c r="B31" s="1057"/>
      <c r="C31" s="1057"/>
      <c r="D31" s="1057"/>
      <c r="E31" s="1057"/>
      <c r="F31" s="1057"/>
      <c r="G31" s="1057"/>
      <c r="H31" s="1057"/>
      <c r="I31" s="1057"/>
      <c r="J31" s="1057"/>
      <c r="K31" s="1057"/>
      <c r="L31" s="1054"/>
    </row>
    <row r="32" s="88" customFormat="1" ht="14.25">
      <c r="L32" s="1051"/>
    </row>
    <row r="33" s="88" customFormat="1" ht="14.25">
      <c r="L33" s="1051"/>
    </row>
    <row r="34" s="88" customFormat="1" ht="14.25">
      <c r="L34" s="1051"/>
    </row>
    <row r="35" s="88" customFormat="1" ht="14.25">
      <c r="L35" s="1051"/>
    </row>
    <row r="36" s="69" customFormat="1" ht="12.75">
      <c r="L36" s="83"/>
    </row>
    <row r="37" s="69" customFormat="1" ht="12.75">
      <c r="L37" s="83"/>
    </row>
  </sheetData>
  <sheetProtection password="92D1" sheet="1" formatCells="0" formatColumns="0" formatRows="0" selectLockedCells="1"/>
  <mergeCells count="34">
    <mergeCell ref="A1:K1"/>
    <mergeCell ref="A3:B3"/>
    <mergeCell ref="C3:I3"/>
    <mergeCell ref="D4:E4"/>
    <mergeCell ref="F17:G17"/>
    <mergeCell ref="D5:E5"/>
    <mergeCell ref="C6:I6"/>
    <mergeCell ref="E12:K12"/>
    <mergeCell ref="F23:G23"/>
    <mergeCell ref="A30:E30"/>
    <mergeCell ref="A27:B27"/>
    <mergeCell ref="E27:K27"/>
    <mergeCell ref="A29:E29"/>
    <mergeCell ref="F30:K30"/>
    <mergeCell ref="F29:K29"/>
    <mergeCell ref="A23:B23"/>
    <mergeCell ref="A24:B24"/>
    <mergeCell ref="F24:G24"/>
    <mergeCell ref="A18:B18"/>
    <mergeCell ref="F18:G18"/>
    <mergeCell ref="E11:K11"/>
    <mergeCell ref="A16:B16"/>
    <mergeCell ref="A17:B17"/>
    <mergeCell ref="A19:B19"/>
    <mergeCell ref="F21:G21"/>
    <mergeCell ref="A22:B22"/>
    <mergeCell ref="A12:B12"/>
    <mergeCell ref="A14:D14"/>
    <mergeCell ref="F20:G20"/>
    <mergeCell ref="A20:B20"/>
    <mergeCell ref="F19:G19"/>
    <mergeCell ref="F22:G22"/>
    <mergeCell ref="A15:K15"/>
    <mergeCell ref="A21:B21"/>
  </mergeCells>
  <conditionalFormatting sqref="F20:G22 F23 E17:F17 F18:F19 K18:K23 C18:D23 C10:L10 H18:I23 H26:I26 C26:D26 K26 F26">
    <cfRule type="cellIs" priority="5" dxfId="13" operator="lessThan" stopIfTrue="1">
      <formula>0</formula>
    </cfRule>
  </conditionalFormatting>
  <conditionalFormatting sqref="F20:G22 F23 J17 E17:F17 K18:K23 F18:F19 C10:E10 H10:L10 H18:I23 H26:I26 K26 F26">
    <cfRule type="cellIs" priority="6" dxfId="12" operator="lessThan" stopIfTrue="1">
      <formula>0</formula>
    </cfRule>
  </conditionalFormatting>
  <conditionalFormatting sqref="F24:F25 K24:K25 C24:D25 H24:I25">
    <cfRule type="cellIs" priority="1" dxfId="13" operator="lessThan" stopIfTrue="1">
      <formula>0</formula>
    </cfRule>
  </conditionalFormatting>
  <conditionalFormatting sqref="F24:F25 K24:K25 H24:I25">
    <cfRule type="cellIs" priority="2" dxfId="12" operator="lessThan" stopIfTrue="1">
      <formula>0</formula>
    </cfRule>
  </conditionalFormatting>
  <dataValidations count="2">
    <dataValidation type="list" allowBlank="1" showInputMessage="1" showErrorMessage="1" sqref="F28 F13:G13 C13 D12 D27">
      <formula1>"Select,Yes,No,N/A"</formula1>
    </dataValidation>
    <dataValidation type="list" allowBlank="1" showInputMessage="1" showErrorMessage="1" sqref="I14 I16">
      <formula1>"Select,Yes,No,Partially,N/A"</formula1>
    </dataValidation>
  </dataValidations>
  <printOptions horizontalCentered="1"/>
  <pageMargins left="0.7480314960629921" right="0.7480314960629921" top="0.1968503937007874" bottom="0.35433070866141736" header="0.15748031496062992" footer="0.15748031496062992"/>
  <pageSetup cellComments="asDisplayed" fitToHeight="0" fitToWidth="1" horizontalDpi="600" verticalDpi="600" orientation="landscape" paperSize="9" scale="55" r:id="rId1"/>
  <headerFooter alignWithMargins="0">
    <oddFooter>&amp;L&amp;9&amp;F&amp;C&amp;A&amp;R&amp;9Page &amp;P of &amp;N</oddFooter>
  </headerFooter>
</worksheet>
</file>

<file path=xl/worksheets/sheet21.xml><?xml version="1.0" encoding="utf-8"?>
<worksheet xmlns="http://schemas.openxmlformats.org/spreadsheetml/2006/main" xmlns:r="http://schemas.openxmlformats.org/officeDocument/2006/relationships">
  <sheetPr>
    <tabColor indexed="40"/>
    <pageSetUpPr fitToPage="1"/>
  </sheetPr>
  <dimension ref="A1:U39"/>
  <sheetViews>
    <sheetView view="pageBreakPreview" zoomScale="60" zoomScaleNormal="70" zoomScalePageLayoutView="55" workbookViewId="0" topLeftCell="A19">
      <selection activeCell="S63" sqref="S63"/>
    </sheetView>
  </sheetViews>
  <sheetFormatPr defaultColWidth="9.140625" defaultRowHeight="12.75"/>
  <cols>
    <col min="1" max="1" width="15.421875" style="69" customWidth="1"/>
    <col min="2" max="2" width="33.140625" style="69" customWidth="1"/>
    <col min="3" max="3" width="25.00390625" style="69" customWidth="1"/>
    <col min="4" max="4" width="22.28125" style="69" customWidth="1"/>
    <col min="5" max="5" width="26.28125" style="69" customWidth="1"/>
    <col min="6" max="6" width="21.7109375" style="69" customWidth="1"/>
    <col min="7" max="7" width="27.57421875" style="69" customWidth="1"/>
    <col min="8" max="8" width="18.57421875" style="69" customWidth="1"/>
    <col min="9" max="9" width="16.421875" style="69" customWidth="1"/>
    <col min="10" max="10" width="63.00390625" style="1067" customWidth="1"/>
    <col min="11" max="11" width="2.7109375" style="69" customWidth="1"/>
    <col min="12" max="12" width="10.00390625" style="69" customWidth="1"/>
    <col min="13" max="16384" width="9.140625" style="69" customWidth="1"/>
  </cols>
  <sheetData>
    <row r="1" spans="1:10" ht="23.25" customHeight="1">
      <c r="A1" s="1940" t="s">
        <v>282</v>
      </c>
      <c r="B1" s="1940"/>
      <c r="C1" s="1940"/>
      <c r="D1" s="1940"/>
      <c r="E1" s="1940"/>
      <c r="F1" s="1940"/>
      <c r="G1" s="1940"/>
      <c r="H1" s="1940"/>
      <c r="I1" s="1940"/>
      <c r="J1" s="1940"/>
    </row>
    <row r="2" spans="1:10" ht="18" customHeight="1" thickBot="1">
      <c r="A2" s="98" t="s">
        <v>158</v>
      </c>
      <c r="B2" s="72"/>
      <c r="C2" s="72"/>
      <c r="D2" s="72"/>
      <c r="E2" s="72"/>
      <c r="F2" s="72"/>
      <c r="G2" s="72"/>
      <c r="H2" s="72"/>
      <c r="I2" s="72"/>
      <c r="J2" s="454"/>
    </row>
    <row r="3" spans="1:10" s="220" customFormat="1" ht="27.75" customHeight="1" thickBot="1">
      <c r="A3" s="1547" t="s">
        <v>70</v>
      </c>
      <c r="B3" s="1548"/>
      <c r="C3" s="1602" t="str">
        <f>IF('LFA_Programmatic Progress_1A'!C7="","",'LFA_Programmatic Progress_1A'!C7)</f>
        <v>MNT-910-G03-H</v>
      </c>
      <c r="D3" s="1603"/>
      <c r="E3" s="1603"/>
      <c r="F3" s="1604"/>
      <c r="G3" s="73"/>
      <c r="H3" s="73"/>
      <c r="I3" s="73"/>
      <c r="J3" s="453"/>
    </row>
    <row r="4" spans="1:10" s="220" customFormat="1" ht="15" customHeight="1">
      <c r="A4" s="493" t="s">
        <v>274</v>
      </c>
      <c r="B4" s="513"/>
      <c r="C4" s="53" t="s">
        <v>280</v>
      </c>
      <c r="D4" s="505" t="str">
        <f>IF('LFA_Programmatic Progress_1A'!D12="Select","",'LFA_Programmatic Progress_1A'!D12)</f>
        <v>Semester</v>
      </c>
      <c r="E4" s="5" t="s">
        <v>281</v>
      </c>
      <c r="F4" s="47">
        <f>IF('LFA_Programmatic Progress_1A'!F12="Select","",'LFA_Programmatic Progress_1A'!F12)</f>
        <v>5</v>
      </c>
      <c r="G4" s="73"/>
      <c r="H4" s="73"/>
      <c r="I4" s="73"/>
      <c r="J4" s="453"/>
    </row>
    <row r="5" spans="1:10" s="220" customFormat="1" ht="15" customHeight="1">
      <c r="A5" s="514" t="s">
        <v>275</v>
      </c>
      <c r="B5" s="40"/>
      <c r="C5" s="54" t="s">
        <v>243</v>
      </c>
      <c r="D5" s="520">
        <f>IF('LFA_Programmatic Progress_1A'!D13="","",'LFA_Programmatic Progress_1A'!D13)</f>
        <v>41091</v>
      </c>
      <c r="E5" s="5" t="s">
        <v>261</v>
      </c>
      <c r="F5" s="521">
        <f>IF('LFA_Programmatic Progress_1A'!F13="","",'LFA_Programmatic Progress_1A'!F13)</f>
        <v>41274</v>
      </c>
      <c r="G5" s="73"/>
      <c r="H5" s="73"/>
      <c r="I5" s="73"/>
      <c r="J5" s="453"/>
    </row>
    <row r="6" spans="1:10" s="220" customFormat="1" ht="15" customHeight="1" thickBot="1">
      <c r="A6" s="55" t="s">
        <v>276</v>
      </c>
      <c r="B6" s="41"/>
      <c r="C6" s="1594">
        <f>IF('LFA_Programmatic Progress_1A'!C14="Select","",'LFA_Programmatic Progress_1A'!C14)</f>
        <v>5</v>
      </c>
      <c r="D6" s="1595"/>
      <c r="E6" s="1595"/>
      <c r="F6" s="1596"/>
      <c r="G6" s="73"/>
      <c r="H6" s="73"/>
      <c r="I6" s="73"/>
      <c r="J6" s="453"/>
    </row>
    <row r="7" spans="1:10" ht="12.75">
      <c r="A7" s="72"/>
      <c r="B7" s="72"/>
      <c r="C7" s="72"/>
      <c r="D7" s="72"/>
      <c r="E7" s="72"/>
      <c r="F7" s="72"/>
      <c r="G7" s="72"/>
      <c r="H7" s="72"/>
      <c r="I7" s="72"/>
      <c r="J7" s="454"/>
    </row>
    <row r="8" spans="1:10" ht="15">
      <c r="A8" s="232"/>
      <c r="B8" s="232"/>
      <c r="C8" s="232"/>
      <c r="D8" s="1268"/>
      <c r="E8" s="1268"/>
      <c r="F8" s="1268"/>
      <c r="G8" s="1269"/>
      <c r="H8" s="1269"/>
      <c r="I8" s="635"/>
      <c r="J8" s="1270"/>
    </row>
    <row r="9" spans="1:10" ht="20.25">
      <c r="A9" s="1346" t="s">
        <v>516</v>
      </c>
      <c r="B9" s="1347"/>
      <c r="C9" s="1348"/>
      <c r="D9" s="1298"/>
      <c r="E9" s="1298"/>
      <c r="F9" s="1299"/>
      <c r="G9" s="1298"/>
      <c r="H9" s="1298"/>
      <c r="I9" s="1057"/>
      <c r="J9" s="1349"/>
    </row>
    <row r="10" spans="1:21" ht="9" customHeight="1">
      <c r="A10" s="218"/>
      <c r="B10" s="218"/>
      <c r="C10" s="218"/>
      <c r="D10" s="1271"/>
      <c r="E10" s="1271"/>
      <c r="F10" s="1271"/>
      <c r="G10" s="1271"/>
      <c r="H10" s="1271"/>
      <c r="I10" s="1271"/>
      <c r="J10" s="1272"/>
      <c r="K10" s="77"/>
      <c r="L10" s="753"/>
      <c r="M10" s="753"/>
      <c r="N10" s="753"/>
      <c r="O10" s="753"/>
      <c r="P10" s="753"/>
      <c r="Q10" s="753"/>
      <c r="R10" s="753"/>
      <c r="S10" s="753"/>
      <c r="T10" s="753"/>
      <c r="U10" s="753"/>
    </row>
    <row r="11" spans="1:21" ht="69" customHeight="1">
      <c r="A11" s="2299" t="s">
        <v>617</v>
      </c>
      <c r="B11" s="2300"/>
      <c r="C11" s="2300"/>
      <c r="D11" s="2300"/>
      <c r="E11" s="2300"/>
      <c r="F11" s="2300"/>
      <c r="G11" s="2300"/>
      <c r="H11" s="2300"/>
      <c r="I11" s="2300"/>
      <c r="J11" s="2300"/>
      <c r="K11" s="1064"/>
      <c r="L11" s="753"/>
      <c r="M11" s="753"/>
      <c r="N11" s="753"/>
      <c r="O11" s="753"/>
      <c r="P11" s="753"/>
      <c r="Q11" s="753"/>
      <c r="R11" s="753"/>
      <c r="S11" s="753"/>
      <c r="T11" s="753"/>
      <c r="U11" s="753"/>
    </row>
    <row r="12" spans="1:18" ht="9.75" customHeight="1" thickBot="1">
      <c r="A12" s="635"/>
      <c r="B12" s="635"/>
      <c r="C12" s="635"/>
      <c r="D12" s="635"/>
      <c r="E12" s="635"/>
      <c r="F12" s="635"/>
      <c r="G12" s="635"/>
      <c r="H12" s="635"/>
      <c r="I12" s="635"/>
      <c r="J12" s="1063"/>
      <c r="M12" s="753"/>
      <c r="N12" s="753"/>
      <c r="O12" s="753"/>
      <c r="P12" s="753"/>
      <c r="Q12" s="753"/>
      <c r="R12" s="753"/>
    </row>
    <row r="13" spans="1:19" ht="45" customHeight="1" thickBot="1">
      <c r="A13" s="2295" t="s">
        <v>435</v>
      </c>
      <c r="B13" s="2296"/>
      <c r="C13" s="2295" t="s">
        <v>4</v>
      </c>
      <c r="D13" s="2295"/>
      <c r="E13" s="2295"/>
      <c r="F13" s="2295" t="s">
        <v>5</v>
      </c>
      <c r="G13" s="2295"/>
      <c r="H13" s="2295"/>
      <c r="I13" s="2295"/>
      <c r="J13" s="1378" t="s">
        <v>191</v>
      </c>
      <c r="K13" s="220"/>
      <c r="L13" s="753"/>
      <c r="M13" s="753"/>
      <c r="N13" s="753"/>
      <c r="O13" s="753"/>
      <c r="P13" s="753"/>
      <c r="Q13" s="14"/>
      <c r="R13" s="14"/>
      <c r="S13" s="14"/>
    </row>
    <row r="14" spans="1:15" ht="76.5" customHeight="1">
      <c r="A14" s="2289" t="s">
        <v>260</v>
      </c>
      <c r="B14" s="2290"/>
      <c r="C14" s="2297"/>
      <c r="D14" s="2291"/>
      <c r="E14" s="2298"/>
      <c r="F14" s="2297"/>
      <c r="G14" s="2291"/>
      <c r="H14" s="2291"/>
      <c r="I14" s="2298"/>
      <c r="J14" s="1379"/>
      <c r="K14" s="753"/>
      <c r="L14" s="753"/>
      <c r="M14" s="753"/>
      <c r="N14" s="753"/>
      <c r="O14" s="753"/>
    </row>
    <row r="15" spans="1:10" ht="76.5" customHeight="1">
      <c r="A15" s="2289" t="s">
        <v>260</v>
      </c>
      <c r="B15" s="2290"/>
      <c r="C15" s="2286"/>
      <c r="D15" s="2287"/>
      <c r="E15" s="2288"/>
      <c r="F15" s="2286"/>
      <c r="G15" s="2287"/>
      <c r="H15" s="2287"/>
      <c r="I15" s="2288"/>
      <c r="J15" s="1379"/>
    </row>
    <row r="16" spans="1:11" ht="76.5" customHeight="1">
      <c r="A16" s="2289" t="s">
        <v>260</v>
      </c>
      <c r="B16" s="2290"/>
      <c r="C16" s="2286"/>
      <c r="D16" s="2287"/>
      <c r="E16" s="2288"/>
      <c r="F16" s="2286"/>
      <c r="G16" s="2287"/>
      <c r="H16" s="2287"/>
      <c r="I16" s="2288"/>
      <c r="J16" s="1380"/>
      <c r="K16" s="220"/>
    </row>
    <row r="17" spans="1:11" ht="76.5" customHeight="1">
      <c r="A17" s="2289" t="s">
        <v>260</v>
      </c>
      <c r="B17" s="2290"/>
      <c r="C17" s="2286"/>
      <c r="D17" s="2287"/>
      <c r="E17" s="2288"/>
      <c r="F17" s="2286"/>
      <c r="G17" s="2287"/>
      <c r="H17" s="2287"/>
      <c r="I17" s="2288"/>
      <c r="J17" s="1380"/>
      <c r="K17" s="220"/>
    </row>
    <row r="18" spans="1:10" ht="76.5" customHeight="1">
      <c r="A18" s="2289" t="s">
        <v>260</v>
      </c>
      <c r="B18" s="2290"/>
      <c r="C18" s="2286"/>
      <c r="D18" s="2287"/>
      <c r="E18" s="2288"/>
      <c r="F18" s="2286"/>
      <c r="G18" s="2287"/>
      <c r="H18" s="2287"/>
      <c r="I18" s="2288"/>
      <c r="J18" s="1380"/>
    </row>
    <row r="19" spans="1:10" ht="76.5" customHeight="1">
      <c r="A19" s="2289" t="s">
        <v>260</v>
      </c>
      <c r="B19" s="2290"/>
      <c r="C19" s="2286"/>
      <c r="D19" s="2287"/>
      <c r="E19" s="2288"/>
      <c r="F19" s="2286"/>
      <c r="G19" s="2287"/>
      <c r="H19" s="2287"/>
      <c r="I19" s="2288"/>
      <c r="J19" s="1380"/>
    </row>
    <row r="20" spans="1:10" ht="76.5" customHeight="1">
      <c r="A20" s="2289" t="s">
        <v>260</v>
      </c>
      <c r="B20" s="2290"/>
      <c r="C20" s="2286"/>
      <c r="D20" s="2287"/>
      <c r="E20" s="2288"/>
      <c r="F20" s="2286"/>
      <c r="G20" s="2287"/>
      <c r="H20" s="2287"/>
      <c r="I20" s="2288"/>
      <c r="J20" s="1380"/>
    </row>
    <row r="21" spans="1:10" ht="76.5" customHeight="1">
      <c r="A21" s="2289" t="s">
        <v>260</v>
      </c>
      <c r="B21" s="2290"/>
      <c r="C21" s="2286"/>
      <c r="D21" s="2287"/>
      <c r="E21" s="2288"/>
      <c r="F21" s="2286"/>
      <c r="G21" s="2287"/>
      <c r="H21" s="2287"/>
      <c r="I21" s="2288"/>
      <c r="J21" s="1380"/>
    </row>
    <row r="22" spans="1:10" ht="76.5" customHeight="1">
      <c r="A22" s="2289" t="s">
        <v>260</v>
      </c>
      <c r="B22" s="2290"/>
      <c r="C22" s="2286"/>
      <c r="D22" s="2287"/>
      <c r="E22" s="2288"/>
      <c r="F22" s="2286"/>
      <c r="G22" s="2287"/>
      <c r="H22" s="2287"/>
      <c r="I22" s="2288"/>
      <c r="J22" s="1380"/>
    </row>
    <row r="23" spans="1:10" ht="76.5" customHeight="1" thickBot="1">
      <c r="A23" s="2289" t="s">
        <v>260</v>
      </c>
      <c r="B23" s="2290"/>
      <c r="C23" s="2286"/>
      <c r="D23" s="2287"/>
      <c r="E23" s="2288"/>
      <c r="F23" s="2286"/>
      <c r="G23" s="2287"/>
      <c r="H23" s="2287"/>
      <c r="I23" s="2288"/>
      <c r="J23" s="1380"/>
    </row>
    <row r="24" spans="1:10" ht="76.5" customHeight="1">
      <c r="A24" s="2289" t="s">
        <v>260</v>
      </c>
      <c r="B24" s="2290"/>
      <c r="C24" s="2286"/>
      <c r="D24" s="2291"/>
      <c r="E24" s="2288"/>
      <c r="F24" s="2286"/>
      <c r="G24" s="2287"/>
      <c r="H24" s="2287"/>
      <c r="I24" s="2288"/>
      <c r="J24" s="1380"/>
    </row>
    <row r="25" spans="1:10" ht="76.5" customHeight="1">
      <c r="A25" s="2289" t="s">
        <v>260</v>
      </c>
      <c r="B25" s="2290"/>
      <c r="C25" s="2286"/>
      <c r="D25" s="2287"/>
      <c r="E25" s="2288"/>
      <c r="F25" s="2286"/>
      <c r="G25" s="2287"/>
      <c r="H25" s="2287"/>
      <c r="I25" s="2288"/>
      <c r="J25" s="1380"/>
    </row>
    <row r="26" spans="1:10" ht="76.5" customHeight="1">
      <c r="A26" s="2289" t="s">
        <v>260</v>
      </c>
      <c r="B26" s="2290"/>
      <c r="C26" s="2286"/>
      <c r="D26" s="2287"/>
      <c r="E26" s="2288"/>
      <c r="F26" s="2286"/>
      <c r="G26" s="2287"/>
      <c r="H26" s="2287"/>
      <c r="I26" s="2288"/>
      <c r="J26" s="1380"/>
    </row>
    <row r="27" spans="1:10" ht="76.5" customHeight="1" thickBot="1">
      <c r="A27" s="2301" t="s">
        <v>260</v>
      </c>
      <c r="B27" s="2302"/>
      <c r="C27" s="2292"/>
      <c r="D27" s="2293"/>
      <c r="E27" s="2294"/>
      <c r="F27" s="2292"/>
      <c r="G27" s="2293"/>
      <c r="H27" s="2293"/>
      <c r="I27" s="2294"/>
      <c r="J27" s="1381"/>
    </row>
    <row r="28" ht="12.75">
      <c r="J28" s="1065"/>
    </row>
    <row r="29" spans="5:10" ht="12.75">
      <c r="E29" s="753" t="s">
        <v>571</v>
      </c>
      <c r="J29" s="1065"/>
    </row>
    <row r="30" spans="1:10" ht="12.75" hidden="1">
      <c r="A30" s="1066" t="s">
        <v>260</v>
      </c>
      <c r="J30" s="1065"/>
    </row>
    <row r="31" spans="1:10" ht="12.75" hidden="1">
      <c r="A31" s="1066" t="s">
        <v>17</v>
      </c>
      <c r="J31" s="1065"/>
    </row>
    <row r="32" spans="1:10" ht="12.75" hidden="1">
      <c r="A32" s="1066" t="s">
        <v>18</v>
      </c>
      <c r="J32" s="1065"/>
    </row>
    <row r="33" ht="12.75" hidden="1">
      <c r="J33" s="1065"/>
    </row>
    <row r="34" spans="1:10" ht="12.75" hidden="1">
      <c r="A34" s="1066" t="s">
        <v>260</v>
      </c>
      <c r="J34" s="1065"/>
    </row>
    <row r="35" ht="12.75" hidden="1">
      <c r="A35" s="1066" t="s">
        <v>19</v>
      </c>
    </row>
    <row r="36" ht="12.75" hidden="1">
      <c r="A36" s="1066" t="s">
        <v>20</v>
      </c>
    </row>
    <row r="37" ht="12.75" hidden="1">
      <c r="A37" s="1066" t="s">
        <v>21</v>
      </c>
    </row>
    <row r="38" ht="12.75" hidden="1">
      <c r="A38" s="1066" t="s">
        <v>22</v>
      </c>
    </row>
    <row r="39" ht="12.75" hidden="1">
      <c r="A39" s="1066" t="s">
        <v>23</v>
      </c>
    </row>
    <row r="40" ht="12.75" hidden="1"/>
  </sheetData>
  <sheetProtection formatCells="0" formatColumns="0" formatRows="0" insertRows="0"/>
  <mergeCells count="50">
    <mergeCell ref="A1:J1"/>
    <mergeCell ref="A3:B3"/>
    <mergeCell ref="C3:F3"/>
    <mergeCell ref="C6:F6"/>
    <mergeCell ref="A27:B27"/>
    <mergeCell ref="A25:B25"/>
    <mergeCell ref="C14:E14"/>
    <mergeCell ref="A26:B26"/>
    <mergeCell ref="C18:E18"/>
    <mergeCell ref="A24:B24"/>
    <mergeCell ref="F19:I19"/>
    <mergeCell ref="F17:I17"/>
    <mergeCell ref="A11:J11"/>
    <mergeCell ref="F13:I13"/>
    <mergeCell ref="C13:E13"/>
    <mergeCell ref="A17:B17"/>
    <mergeCell ref="A18:B18"/>
    <mergeCell ref="A15:B15"/>
    <mergeCell ref="A16:B16"/>
    <mergeCell ref="F18:I18"/>
    <mergeCell ref="A13:B13"/>
    <mergeCell ref="F14:I14"/>
    <mergeCell ref="C15:E15"/>
    <mergeCell ref="F15:I15"/>
    <mergeCell ref="A14:B14"/>
    <mergeCell ref="C16:E16"/>
    <mergeCell ref="F16:I16"/>
    <mergeCell ref="F25:I25"/>
    <mergeCell ref="C24:E24"/>
    <mergeCell ref="C25:E25"/>
    <mergeCell ref="C27:E27"/>
    <mergeCell ref="F27:I27"/>
    <mergeCell ref="C26:E26"/>
    <mergeCell ref="F26:I26"/>
    <mergeCell ref="F24:I24"/>
    <mergeCell ref="A20:B20"/>
    <mergeCell ref="A21:B21"/>
    <mergeCell ref="A22:B22"/>
    <mergeCell ref="A23:B23"/>
    <mergeCell ref="C19:E19"/>
    <mergeCell ref="C17:E17"/>
    <mergeCell ref="A19:B19"/>
    <mergeCell ref="F20:I20"/>
    <mergeCell ref="F21:I21"/>
    <mergeCell ref="F22:I22"/>
    <mergeCell ref="F23:I23"/>
    <mergeCell ref="C20:E20"/>
    <mergeCell ref="C21:E21"/>
    <mergeCell ref="C22:E22"/>
    <mergeCell ref="C23:E23"/>
  </mergeCells>
  <dataValidations count="1">
    <dataValidation type="list" allowBlank="1" showInputMessage="1" showErrorMessage="1" sqref="A14:B27">
      <formula1>$A$34:$A$39</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oddFooter>&amp;L&amp;9&amp;F&amp;C&amp;A&amp;R&amp;9Page &amp;P of &amp;N</oddFooter>
  </headerFooter>
</worksheet>
</file>

<file path=xl/worksheets/sheet22.xml><?xml version="1.0" encoding="utf-8"?>
<worksheet xmlns="http://schemas.openxmlformats.org/spreadsheetml/2006/main" xmlns:r="http://schemas.openxmlformats.org/officeDocument/2006/relationships">
  <sheetPr>
    <tabColor indexed="40"/>
    <pageSetUpPr fitToPage="1"/>
  </sheetPr>
  <dimension ref="A1:K25"/>
  <sheetViews>
    <sheetView view="pageBreakPreview" zoomScale="70" zoomScaleNormal="85" zoomScaleSheetLayoutView="70" zoomScalePageLayoutView="0" workbookViewId="0" topLeftCell="A1">
      <selection activeCell="J5" sqref="J5"/>
    </sheetView>
  </sheetViews>
  <sheetFormatPr defaultColWidth="9.140625" defaultRowHeight="12.75"/>
  <cols>
    <col min="1" max="1" width="9.140625" style="69" customWidth="1"/>
    <col min="2" max="2" width="22.140625" style="69" customWidth="1"/>
    <col min="3" max="3" width="27.00390625" style="69" customWidth="1"/>
    <col min="4" max="4" width="21.140625" style="69" customWidth="1"/>
    <col min="5" max="5" width="17.00390625" style="69" customWidth="1"/>
    <col min="6" max="6" width="15.421875" style="69" customWidth="1"/>
    <col min="7" max="7" width="16.28125" style="69" customWidth="1"/>
    <col min="8" max="8" width="17.28125" style="69" customWidth="1"/>
    <col min="9" max="9" width="17.8515625" style="69" customWidth="1"/>
    <col min="10" max="10" width="58.8515625" style="69" customWidth="1"/>
    <col min="11" max="11" width="2.00390625" style="1057" customWidth="1"/>
    <col min="12" max="16384" width="9.140625" style="69" customWidth="1"/>
  </cols>
  <sheetData>
    <row r="1" spans="1:10" ht="24" customHeight="1">
      <c r="A1" s="1940" t="s">
        <v>282</v>
      </c>
      <c r="B1" s="1940"/>
      <c r="C1" s="1940"/>
      <c r="D1" s="1940"/>
      <c r="E1" s="1940"/>
      <c r="F1" s="1940"/>
      <c r="G1" s="1940"/>
      <c r="H1" s="1940"/>
      <c r="I1" s="1940"/>
      <c r="J1" s="554"/>
    </row>
    <row r="2" spans="1:10" ht="27" customHeight="1" thickBot="1">
      <c r="A2" s="98" t="s">
        <v>158</v>
      </c>
      <c r="B2" s="72"/>
      <c r="C2" s="72"/>
      <c r="D2" s="72"/>
      <c r="E2" s="72"/>
      <c r="F2" s="72"/>
      <c r="G2" s="72"/>
      <c r="H2" s="72"/>
      <c r="I2" s="72"/>
      <c r="J2" s="554"/>
    </row>
    <row r="3" spans="1:10" ht="15.75" thickBot="1">
      <c r="A3" s="1901" t="s">
        <v>70</v>
      </c>
      <c r="B3" s="2314"/>
      <c r="C3" s="1902"/>
      <c r="D3" s="2315" t="str">
        <f>IF('LFA_Programmatic Progress_1A'!C7="","",'LFA_Programmatic Progress_1A'!C7)</f>
        <v>MNT-910-G03-H</v>
      </c>
      <c r="E3" s="2316"/>
      <c r="F3" s="2316"/>
      <c r="G3" s="2317"/>
      <c r="H3" s="80"/>
      <c r="I3" s="80"/>
      <c r="J3" s="554"/>
    </row>
    <row r="4" spans="1:10" ht="15">
      <c r="A4" s="494" t="s">
        <v>279</v>
      </c>
      <c r="B4" s="58"/>
      <c r="C4" s="58"/>
      <c r="D4" s="53" t="s">
        <v>280</v>
      </c>
      <c r="E4" s="89" t="str">
        <f>IF('LFA_Programmatic Progress_1A'!D16="Select","",'LFA_Programmatic Progress_1A'!D16)</f>
        <v>Annual</v>
      </c>
      <c r="F4" s="5" t="s">
        <v>281</v>
      </c>
      <c r="G4" s="507">
        <f>IF('LFA_Programmatic Progress_1A'!F16="Select","",'LFA_Programmatic Progress_1A'!F16)</f>
        <v>6</v>
      </c>
      <c r="H4" s="80"/>
      <c r="I4" s="80"/>
      <c r="J4" s="554"/>
    </row>
    <row r="5" spans="1:10" ht="15">
      <c r="A5" s="514" t="s">
        <v>277</v>
      </c>
      <c r="B5" s="58"/>
      <c r="C5" s="59"/>
      <c r="D5" s="54" t="s">
        <v>243</v>
      </c>
      <c r="E5" s="93">
        <f>IF('LFA_Programmatic Progress_1A'!D17="Select","",'LFA_Programmatic Progress_1A'!D17)</f>
        <v>41275</v>
      </c>
      <c r="F5" s="5" t="s">
        <v>261</v>
      </c>
      <c r="G5" s="506">
        <f>IF('LFA_Programmatic Progress_1A'!F17="Select","",'LFA_Programmatic Progress_1A'!F17)</f>
        <v>41639</v>
      </c>
      <c r="H5" s="80"/>
      <c r="I5" s="80"/>
      <c r="J5" s="554"/>
    </row>
    <row r="6" spans="1:10" ht="15.75" thickBot="1">
      <c r="A6" s="55" t="s">
        <v>278</v>
      </c>
      <c r="B6" s="60"/>
      <c r="C6" s="61"/>
      <c r="D6" s="2318">
        <f>IF('LFA_Programmatic Progress_1A'!C18="Select","",'LFA_Programmatic Progress_1A'!C18)</f>
        <v>6</v>
      </c>
      <c r="E6" s="2319"/>
      <c r="F6" s="2319"/>
      <c r="G6" s="2320"/>
      <c r="H6" s="80"/>
      <c r="I6" s="80"/>
      <c r="J6" s="554"/>
    </row>
    <row r="7" spans="1:11" s="753" customFormat="1" ht="15">
      <c r="A7" s="236"/>
      <c r="B7" s="237"/>
      <c r="C7" s="242"/>
      <c r="D7" s="245"/>
      <c r="E7" s="235"/>
      <c r="F7" s="246"/>
      <c r="G7" s="245"/>
      <c r="H7" s="177"/>
      <c r="I7" s="250"/>
      <c r="J7" s="636"/>
      <c r="K7" s="1383"/>
    </row>
    <row r="8" spans="1:11" s="753" customFormat="1" ht="20.25">
      <c r="A8" s="165" t="s">
        <v>231</v>
      </c>
      <c r="B8" s="238"/>
      <c r="C8" s="180"/>
      <c r="D8" s="241"/>
      <c r="E8" s="241"/>
      <c r="F8" s="243"/>
      <c r="G8" s="244"/>
      <c r="H8" s="248"/>
      <c r="I8" s="248"/>
      <c r="J8" s="636"/>
      <c r="K8" s="1383"/>
    </row>
    <row r="9" spans="1:11" s="753" customFormat="1" ht="15">
      <c r="A9" s="239"/>
      <c r="B9" s="180"/>
      <c r="C9" s="240"/>
      <c r="D9" s="176"/>
      <c r="E9" s="244"/>
      <c r="F9" s="244"/>
      <c r="G9" s="249"/>
      <c r="H9" s="248"/>
      <c r="I9" s="253"/>
      <c r="J9" s="636"/>
      <c r="K9" s="1383"/>
    </row>
    <row r="10" spans="1:10" ht="5.25" customHeight="1">
      <c r="A10" s="637"/>
      <c r="B10" s="556"/>
      <c r="C10" s="557"/>
      <c r="D10" s="557"/>
      <c r="E10" s="557"/>
      <c r="F10" s="556"/>
      <c r="G10" s="556"/>
      <c r="H10" s="556"/>
      <c r="I10" s="557"/>
      <c r="J10" s="557"/>
    </row>
    <row r="11" spans="1:11" ht="18" customHeight="1">
      <c r="A11" s="2312" t="s">
        <v>454</v>
      </c>
      <c r="B11" s="2313"/>
      <c r="C11" s="2313"/>
      <c r="D11" s="2313"/>
      <c r="E11" s="2313"/>
      <c r="F11" s="2313"/>
      <c r="G11" s="2313"/>
      <c r="H11" s="2313"/>
      <c r="I11" s="2313"/>
      <c r="J11" s="2313"/>
      <c r="K11" s="995"/>
    </row>
    <row r="12" spans="1:10" ht="13.5" thickBot="1">
      <c r="A12" s="638"/>
      <c r="B12" s="31"/>
      <c r="C12" s="639"/>
      <c r="D12" s="639"/>
      <c r="E12" s="639"/>
      <c r="F12" s="640"/>
      <c r="G12" s="640"/>
      <c r="H12" s="640"/>
      <c r="I12" s="640"/>
      <c r="J12" s="639"/>
    </row>
    <row r="13" spans="1:10" ht="26.25" customHeight="1">
      <c r="A13" s="455"/>
      <c r="B13" s="456"/>
      <c r="C13" s="456"/>
      <c r="D13" s="457"/>
      <c r="E13" s="458"/>
      <c r="F13" s="515" t="s">
        <v>385</v>
      </c>
      <c r="G13" s="1367" t="s">
        <v>386</v>
      </c>
      <c r="H13" s="2328" t="s">
        <v>137</v>
      </c>
      <c r="I13" s="2329"/>
      <c r="J13" s="2330"/>
    </row>
    <row r="14" spans="1:10" ht="51" customHeight="1">
      <c r="A14" s="2337" t="s">
        <v>524</v>
      </c>
      <c r="B14" s="2338"/>
      <c r="C14" s="2338"/>
      <c r="D14" s="2338"/>
      <c r="E14" s="2339"/>
      <c r="F14" s="768">
        <f>+'PR_Cash Reconciliation_5A'!M13</f>
        <v>139239</v>
      </c>
      <c r="G14" s="769"/>
      <c r="H14" s="2323"/>
      <c r="I14" s="2331"/>
      <c r="J14" s="2332"/>
    </row>
    <row r="15" spans="1:10" ht="39" customHeight="1">
      <c r="A15" s="2308" t="s">
        <v>254</v>
      </c>
      <c r="B15" s="2309"/>
      <c r="C15" s="2309"/>
      <c r="D15" s="2309"/>
      <c r="E15" s="2309"/>
      <c r="F15" s="2306">
        <f>+'PR_Cash Reconciliation_5A'!K15</f>
        <v>392778</v>
      </c>
      <c r="G15" s="2310"/>
      <c r="H15" s="2323"/>
      <c r="I15" s="2331"/>
      <c r="J15" s="2332"/>
    </row>
    <row r="16" spans="1:10" ht="39" customHeight="1">
      <c r="A16" s="641"/>
      <c r="B16" s="2340" t="s">
        <v>8</v>
      </c>
      <c r="C16" s="2341"/>
      <c r="D16" s="2341"/>
      <c r="E16" s="2342"/>
      <c r="F16" s="2307"/>
      <c r="G16" s="2311"/>
      <c r="H16" s="2333"/>
      <c r="I16" s="2334"/>
      <c r="J16" s="2335"/>
    </row>
    <row r="17" spans="1:11" s="753" customFormat="1" ht="39" customHeight="1">
      <c r="A17" s="641"/>
      <c r="B17" s="2303" t="s">
        <v>44</v>
      </c>
      <c r="C17" s="2304"/>
      <c r="D17" s="2304"/>
      <c r="E17" s="2305"/>
      <c r="F17" s="487">
        <f>+'PR_Cash Reconciliation_5A'!K16</f>
        <v>0</v>
      </c>
      <c r="G17" s="770"/>
      <c r="H17" s="2071"/>
      <c r="I17" s="2321"/>
      <c r="J17" s="2322"/>
      <c r="K17" s="1383"/>
    </row>
    <row r="18" spans="1:11" s="753" customFormat="1" ht="39" customHeight="1">
      <c r="A18" s="641"/>
      <c r="B18" s="2132" t="s">
        <v>451</v>
      </c>
      <c r="C18" s="2132"/>
      <c r="D18" s="2132"/>
      <c r="E18" s="2336"/>
      <c r="F18" s="487">
        <f>+'PR_Cash Reconciliation_5A'!K17</f>
        <v>6335</v>
      </c>
      <c r="G18" s="770"/>
      <c r="H18" s="2323"/>
      <c r="I18" s="2324"/>
      <c r="J18" s="2325"/>
      <c r="K18" s="1383"/>
    </row>
    <row r="19" spans="1:10" ht="39" customHeight="1">
      <c r="A19" s="641"/>
      <c r="B19" s="2132" t="s">
        <v>452</v>
      </c>
      <c r="C19" s="2326"/>
      <c r="D19" s="2326"/>
      <c r="E19" s="2327"/>
      <c r="F19" s="487">
        <f>+'PR_Cash Reconciliation_5A'!K18</f>
        <v>0</v>
      </c>
      <c r="G19" s="770"/>
      <c r="H19" s="2071"/>
      <c r="I19" s="2321"/>
      <c r="J19" s="2322"/>
    </row>
    <row r="20" spans="1:10" ht="39" customHeight="1">
      <c r="A20" s="641"/>
      <c r="B20" s="2349" t="s">
        <v>46</v>
      </c>
      <c r="C20" s="2350"/>
      <c r="D20" s="2350"/>
      <c r="E20" s="2350"/>
      <c r="F20" s="771">
        <f>+'PR_Cash Reconciliation_5A'!K19</f>
        <v>0</v>
      </c>
      <c r="G20" s="772"/>
      <c r="H20" s="2071"/>
      <c r="I20" s="2321"/>
      <c r="J20" s="2322"/>
    </row>
    <row r="21" spans="1:10" ht="41.25" customHeight="1">
      <c r="A21" s="642" t="s">
        <v>255</v>
      </c>
      <c r="B21" s="2340" t="s">
        <v>525</v>
      </c>
      <c r="C21" s="2341"/>
      <c r="D21" s="2341"/>
      <c r="E21" s="2341"/>
      <c r="F21" s="773">
        <f>+'PR_Cash Reconciliation_5A'!K22</f>
        <v>276493.61261999997</v>
      </c>
      <c r="G21" s="774"/>
      <c r="H21" s="2071"/>
      <c r="I21" s="2321"/>
      <c r="J21" s="2322"/>
    </row>
    <row r="22" spans="1:10" ht="41.25" customHeight="1">
      <c r="A22" s="641"/>
      <c r="B22" s="2346" t="s">
        <v>48</v>
      </c>
      <c r="C22" s="2347"/>
      <c r="D22" s="2347"/>
      <c r="E22" s="2348"/>
      <c r="F22" s="775">
        <f>+'PR_Cash Reconciliation_5A'!K23</f>
        <v>0</v>
      </c>
      <c r="G22" s="776"/>
      <c r="H22" s="2071"/>
      <c r="I22" s="2321"/>
      <c r="J22" s="2322"/>
    </row>
    <row r="23" spans="1:10" ht="41.25" customHeight="1">
      <c r="A23" s="641"/>
      <c r="B23" s="2353" t="s">
        <v>133</v>
      </c>
      <c r="C23" s="2354"/>
      <c r="D23" s="2354"/>
      <c r="E23" s="2355"/>
      <c r="F23" s="775">
        <f>+'PR_Cash Reconciliation_5A'!K24</f>
        <v>0</v>
      </c>
      <c r="G23" s="777"/>
      <c r="H23" s="2071"/>
      <c r="I23" s="2321"/>
      <c r="J23" s="2322"/>
    </row>
    <row r="24" spans="1:10" ht="51" customHeight="1" thickBot="1">
      <c r="A24" s="2351" t="s">
        <v>135</v>
      </c>
      <c r="B24" s="2123"/>
      <c r="C24" s="2123"/>
      <c r="D24" s="2123"/>
      <c r="E24" s="2352"/>
      <c r="F24" s="1382">
        <f>+F14+F15+F17+F18+F19+F20-F21-F22-F23</f>
        <v>261858.38738000003</v>
      </c>
      <c r="G24" s="486">
        <f>+G14+G15+G17+G18+G19+G20-G21-G22-G23</f>
        <v>0</v>
      </c>
      <c r="H24" s="2343"/>
      <c r="I24" s="2344"/>
      <c r="J24" s="2345"/>
    </row>
    <row r="25" spans="1:10" ht="12" customHeight="1">
      <c r="A25" s="88"/>
      <c r="B25" s="574"/>
      <c r="C25" s="574"/>
      <c r="D25" s="574"/>
      <c r="E25" s="574"/>
      <c r="F25" s="574"/>
      <c r="G25" s="574"/>
      <c r="H25" s="574"/>
      <c r="I25" s="574"/>
      <c r="J25" s="1068"/>
    </row>
  </sheetData>
  <sheetProtection password="92D1" sheet="1" formatCells="0" formatColumns="0" formatRows="0"/>
  <mergeCells count="29">
    <mergeCell ref="H22:J22"/>
    <mergeCell ref="H24:J24"/>
    <mergeCell ref="B22:E22"/>
    <mergeCell ref="B20:E20"/>
    <mergeCell ref="B21:E21"/>
    <mergeCell ref="H21:J21"/>
    <mergeCell ref="A24:E24"/>
    <mergeCell ref="H20:J20"/>
    <mergeCell ref="B23:E23"/>
    <mergeCell ref="H23:J23"/>
    <mergeCell ref="H19:J19"/>
    <mergeCell ref="H18:J18"/>
    <mergeCell ref="B19:E19"/>
    <mergeCell ref="H13:J13"/>
    <mergeCell ref="H15:J16"/>
    <mergeCell ref="H14:J14"/>
    <mergeCell ref="B18:E18"/>
    <mergeCell ref="H17:J17"/>
    <mergeCell ref="A14:E14"/>
    <mergeCell ref="B16:E16"/>
    <mergeCell ref="B17:E17"/>
    <mergeCell ref="F15:F16"/>
    <mergeCell ref="A15:E15"/>
    <mergeCell ref="G15:G16"/>
    <mergeCell ref="A11:J11"/>
    <mergeCell ref="A1:I1"/>
    <mergeCell ref="A3:C3"/>
    <mergeCell ref="D3:G3"/>
    <mergeCell ref="D6:G6"/>
  </mergeCells>
  <dataValidations count="1">
    <dataValidation type="list" allowBlank="1" showInputMessage="1" showErrorMessage="1" sqref="E4:E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9" r:id="rId1"/>
  <headerFooter alignWithMargins="0">
    <oddFooter>&amp;L&amp;9&amp;F&amp;C&amp;A&amp;R&amp;9Page &amp;P of &amp;N</oddFooter>
  </headerFooter>
</worksheet>
</file>

<file path=xl/worksheets/sheet23.xml><?xml version="1.0" encoding="utf-8"?>
<worksheet xmlns="http://schemas.openxmlformats.org/spreadsheetml/2006/main" xmlns:r="http://schemas.openxmlformats.org/officeDocument/2006/relationships">
  <sheetPr>
    <tabColor indexed="40"/>
    <pageSetUpPr fitToPage="1"/>
  </sheetPr>
  <dimension ref="A1:IT55"/>
  <sheetViews>
    <sheetView view="pageBreakPreview" zoomScale="70" zoomScaleNormal="60" zoomScaleSheetLayoutView="70" zoomScalePageLayoutView="55" workbookViewId="0" topLeftCell="A1">
      <selection activeCell="O6" sqref="O6"/>
    </sheetView>
  </sheetViews>
  <sheetFormatPr defaultColWidth="9.140625" defaultRowHeight="12.75"/>
  <cols>
    <col min="1" max="1" width="9.140625" style="69" customWidth="1"/>
    <col min="2" max="2" width="34.421875" style="69" customWidth="1"/>
    <col min="3" max="3" width="10.8515625" style="69" customWidth="1"/>
    <col min="4" max="4" width="8.28125" style="69" bestFit="1" customWidth="1"/>
    <col min="5" max="5" width="6.140625" style="69" customWidth="1"/>
    <col min="6" max="6" width="16.140625" style="69" customWidth="1"/>
    <col min="7" max="7" width="4.8515625" style="69" customWidth="1"/>
    <col min="8" max="8" width="17.00390625" style="69" customWidth="1"/>
    <col min="9" max="9" width="15.421875" style="69" customWidth="1"/>
    <col min="10" max="10" width="22.7109375" style="69" customWidth="1"/>
    <col min="11" max="11" width="26.00390625" style="69" customWidth="1"/>
    <col min="12" max="12" width="3.421875" style="69" customWidth="1"/>
    <col min="13" max="13" width="19.7109375" style="69" customWidth="1"/>
    <col min="14" max="14" width="2.421875" style="69" customWidth="1"/>
    <col min="15" max="15" width="23.8515625" style="69" customWidth="1"/>
    <col min="16" max="16" width="17.57421875" style="69" customWidth="1"/>
    <col min="17" max="17" width="7.00390625" style="69" customWidth="1"/>
    <col min="18" max="18" width="28.7109375" style="69" customWidth="1"/>
    <col min="19" max="19" width="3.8515625" style="69" customWidth="1"/>
    <col min="20" max="16384" width="9.140625" style="69" customWidth="1"/>
  </cols>
  <sheetData>
    <row r="1" spans="1:18" ht="24" customHeight="1">
      <c r="A1" s="1940" t="s">
        <v>282</v>
      </c>
      <c r="B1" s="1940"/>
      <c r="C1" s="1940"/>
      <c r="D1" s="1940"/>
      <c r="E1" s="1940"/>
      <c r="F1" s="1940"/>
      <c r="G1" s="1940"/>
      <c r="H1" s="1940"/>
      <c r="I1" s="1940"/>
      <c r="J1" s="1940"/>
      <c r="K1" s="1940"/>
      <c r="L1" s="1940"/>
      <c r="M1" s="1940"/>
      <c r="N1" s="1940"/>
      <c r="O1" s="1940"/>
      <c r="P1" s="301"/>
      <c r="Q1" s="301"/>
      <c r="R1" s="554"/>
    </row>
    <row r="2" spans="1:18" ht="27" customHeight="1" thickBot="1">
      <c r="A2" s="98" t="s">
        <v>158</v>
      </c>
      <c r="B2" s="72"/>
      <c r="C2" s="72"/>
      <c r="D2" s="72"/>
      <c r="E2" s="72"/>
      <c r="F2" s="72"/>
      <c r="G2" s="72"/>
      <c r="H2" s="72"/>
      <c r="I2" s="72"/>
      <c r="J2" s="72"/>
      <c r="K2" s="72"/>
      <c r="L2" s="72"/>
      <c r="M2" s="72"/>
      <c r="N2" s="72"/>
      <c r="O2" s="72"/>
      <c r="P2" s="301"/>
      <c r="Q2" s="301"/>
      <c r="R2" s="554"/>
    </row>
    <row r="3" spans="1:18" ht="15.75" thickBot="1">
      <c r="A3" s="1901" t="s">
        <v>70</v>
      </c>
      <c r="B3" s="2314"/>
      <c r="C3" s="2314"/>
      <c r="D3" s="2314"/>
      <c r="E3" s="2314"/>
      <c r="F3" s="2315" t="str">
        <f>'LFA_Programmatic Progress_1A'!C7</f>
        <v>MNT-910-G03-H</v>
      </c>
      <c r="G3" s="2316"/>
      <c r="H3" s="2316"/>
      <c r="I3" s="2316"/>
      <c r="J3" s="2317"/>
      <c r="K3" s="80"/>
      <c r="L3" s="80"/>
      <c r="M3" s="75"/>
      <c r="N3" s="80"/>
      <c r="O3" s="80"/>
      <c r="P3" s="301"/>
      <c r="Q3" s="301"/>
      <c r="R3" s="554"/>
    </row>
    <row r="4" spans="1:18" ht="15">
      <c r="A4" s="494" t="s">
        <v>279</v>
      </c>
      <c r="B4" s="58"/>
      <c r="C4" s="58"/>
      <c r="D4" s="58"/>
      <c r="E4" s="58"/>
      <c r="F4" s="54" t="s">
        <v>280</v>
      </c>
      <c r="G4" s="368"/>
      <c r="H4" s="89" t="str">
        <f>IF('LFA_Programmatic Progress_1A'!D16="Select","",'LFA_Programmatic Progress_1A'!D16)</f>
        <v>Annual</v>
      </c>
      <c r="I4" s="5" t="s">
        <v>281</v>
      </c>
      <c r="J4" s="507">
        <f>IF('LFA_Programmatic Progress_1A'!F16="Select","",'LFA_Programmatic Progress_1A'!F16)</f>
        <v>6</v>
      </c>
      <c r="K4" s="80"/>
      <c r="L4" s="80"/>
      <c r="M4" s="80"/>
      <c r="N4" s="80"/>
      <c r="O4" s="80"/>
      <c r="P4" s="301"/>
      <c r="Q4" s="301"/>
      <c r="R4" s="554"/>
    </row>
    <row r="5" spans="1:18" ht="15">
      <c r="A5" s="514" t="s">
        <v>277</v>
      </c>
      <c r="B5" s="58"/>
      <c r="C5" s="58"/>
      <c r="D5" s="58"/>
      <c r="E5" s="58"/>
      <c r="F5" s="54" t="s">
        <v>243</v>
      </c>
      <c r="G5" s="369"/>
      <c r="H5" s="93">
        <f>IF('LFA_Programmatic Progress_1A'!D17="Select","",'LFA_Programmatic Progress_1A'!D17)</f>
        <v>41275</v>
      </c>
      <c r="I5" s="5" t="s">
        <v>261</v>
      </c>
      <c r="J5" s="506">
        <f>IF('LFA_Programmatic Progress_1A'!F17="Select","",'LFA_Programmatic Progress_1A'!F17)</f>
        <v>41639</v>
      </c>
      <c r="K5" s="80"/>
      <c r="L5" s="80"/>
      <c r="M5" s="80"/>
      <c r="N5" s="80"/>
      <c r="O5" s="80"/>
      <c r="P5" s="301"/>
      <c r="Q5" s="301"/>
      <c r="R5" s="554"/>
    </row>
    <row r="6" spans="1:18" ht="15.75" thickBot="1">
      <c r="A6" s="55" t="s">
        <v>278</v>
      </c>
      <c r="B6" s="60"/>
      <c r="C6" s="60"/>
      <c r="D6" s="60"/>
      <c r="E6" s="60"/>
      <c r="F6" s="2318">
        <f>IF('LFA_Programmatic Progress_1A'!C18="Select","",'LFA_Programmatic Progress_1A'!C18)</f>
        <v>6</v>
      </c>
      <c r="G6" s="2319"/>
      <c r="H6" s="2319"/>
      <c r="I6" s="2319"/>
      <c r="J6" s="2320"/>
      <c r="K6" s="80"/>
      <c r="L6" s="80"/>
      <c r="M6" s="80"/>
      <c r="N6" s="80"/>
      <c r="O6" s="80"/>
      <c r="P6" s="301"/>
      <c r="Q6" s="301"/>
      <c r="R6" s="554"/>
    </row>
    <row r="7" spans="1:254" s="852" customFormat="1" ht="15" customHeight="1" thickBot="1">
      <c r="A7" s="1972" t="s">
        <v>242</v>
      </c>
      <c r="B7" s="2203"/>
      <c r="C7" s="2203"/>
      <c r="D7" s="2203"/>
      <c r="E7" s="1973"/>
      <c r="F7" s="2417" t="str">
        <f>IF('PR_Programmatic Progress_1A'!C10="","",'PR_Programmatic Progress_1A'!C10)</f>
        <v>EUR</v>
      </c>
      <c r="G7" s="2418"/>
      <c r="H7" s="2418"/>
      <c r="I7" s="2418"/>
      <c r="J7" s="2418"/>
      <c r="K7" s="1160"/>
      <c r="L7" s="853"/>
      <c r="M7" s="853"/>
      <c r="N7" s="853"/>
      <c r="O7" s="853"/>
      <c r="P7" s="853"/>
      <c r="Q7" s="853"/>
      <c r="R7" s="844"/>
      <c r="S7" s="844"/>
      <c r="T7" s="844"/>
      <c r="U7" s="844"/>
      <c r="V7" s="844"/>
      <c r="W7" s="844"/>
      <c r="X7" s="844"/>
      <c r="Y7" s="844"/>
      <c r="Z7" s="844"/>
      <c r="AA7" s="844"/>
      <c r="AB7" s="844"/>
      <c r="AC7" s="844"/>
      <c r="AD7" s="844"/>
      <c r="AE7" s="844"/>
      <c r="AF7" s="844"/>
      <c r="AG7" s="844"/>
      <c r="AH7" s="844"/>
      <c r="AI7" s="844"/>
      <c r="AJ7" s="844"/>
      <c r="AK7" s="844"/>
      <c r="AL7" s="844"/>
      <c r="AM7" s="844"/>
      <c r="AN7" s="844"/>
      <c r="AO7" s="844"/>
      <c r="AP7" s="844"/>
      <c r="AQ7" s="844"/>
      <c r="AR7" s="844"/>
      <c r="AS7" s="844"/>
      <c r="AT7" s="844"/>
      <c r="AU7" s="844"/>
      <c r="AV7" s="844"/>
      <c r="AW7" s="844"/>
      <c r="AX7" s="844"/>
      <c r="AY7" s="844"/>
      <c r="AZ7" s="844"/>
      <c r="BA7" s="844"/>
      <c r="BB7" s="844"/>
      <c r="BC7" s="844"/>
      <c r="BD7" s="844"/>
      <c r="BE7" s="844"/>
      <c r="BF7" s="844"/>
      <c r="BG7" s="844"/>
      <c r="BH7" s="844"/>
      <c r="BI7" s="844"/>
      <c r="BJ7" s="844"/>
      <c r="BK7" s="844"/>
      <c r="BL7" s="844"/>
      <c r="BM7" s="844"/>
      <c r="BN7" s="844"/>
      <c r="BO7" s="844"/>
      <c r="BP7" s="844"/>
      <c r="BQ7" s="844"/>
      <c r="BR7" s="844"/>
      <c r="BS7" s="844"/>
      <c r="BT7" s="844"/>
      <c r="BU7" s="844"/>
      <c r="BV7" s="844"/>
      <c r="BW7" s="844"/>
      <c r="BX7" s="844"/>
      <c r="BY7" s="844"/>
      <c r="BZ7" s="844"/>
      <c r="CA7" s="844"/>
      <c r="CB7" s="844"/>
      <c r="CC7" s="844"/>
      <c r="CD7" s="844"/>
      <c r="CE7" s="844"/>
      <c r="CF7" s="844"/>
      <c r="CG7" s="844"/>
      <c r="CH7" s="844"/>
      <c r="CI7" s="844"/>
      <c r="CJ7" s="844"/>
      <c r="CK7" s="844"/>
      <c r="CL7" s="844"/>
      <c r="CM7" s="844"/>
      <c r="CN7" s="844"/>
      <c r="CO7" s="844"/>
      <c r="CP7" s="844"/>
      <c r="CQ7" s="844"/>
      <c r="CR7" s="844"/>
      <c r="CS7" s="844"/>
      <c r="CT7" s="844"/>
      <c r="CU7" s="844"/>
      <c r="CV7" s="844"/>
      <c r="CW7" s="844"/>
      <c r="CX7" s="844"/>
      <c r="CY7" s="844"/>
      <c r="CZ7" s="844"/>
      <c r="DA7" s="844"/>
      <c r="DB7" s="844"/>
      <c r="DC7" s="844"/>
      <c r="DD7" s="844"/>
      <c r="DE7" s="844"/>
      <c r="DF7" s="844"/>
      <c r="DG7" s="844"/>
      <c r="DH7" s="844"/>
      <c r="DI7" s="844"/>
      <c r="DJ7" s="844"/>
      <c r="DK7" s="844"/>
      <c r="DL7" s="844"/>
      <c r="DM7" s="844"/>
      <c r="DN7" s="844"/>
      <c r="DO7" s="844"/>
      <c r="DP7" s="844"/>
      <c r="DQ7" s="844"/>
      <c r="DR7" s="844"/>
      <c r="DS7" s="844"/>
      <c r="DT7" s="844"/>
      <c r="DU7" s="844"/>
      <c r="DV7" s="844"/>
      <c r="DW7" s="844"/>
      <c r="DX7" s="844"/>
      <c r="DY7" s="844"/>
      <c r="DZ7" s="844"/>
      <c r="EA7" s="844"/>
      <c r="EB7" s="844"/>
      <c r="EC7" s="844"/>
      <c r="ED7" s="844"/>
      <c r="EE7" s="844"/>
      <c r="EF7" s="844"/>
      <c r="EG7" s="844"/>
      <c r="EH7" s="844"/>
      <c r="EI7" s="844"/>
      <c r="EJ7" s="844"/>
      <c r="EK7" s="844"/>
      <c r="EL7" s="844"/>
      <c r="EM7" s="844"/>
      <c r="EN7" s="844"/>
      <c r="EO7" s="844"/>
      <c r="EP7" s="844"/>
      <c r="EQ7" s="844"/>
      <c r="ER7" s="844"/>
      <c r="ES7" s="844"/>
      <c r="ET7" s="844"/>
      <c r="EU7" s="844"/>
      <c r="EV7" s="844"/>
      <c r="EW7" s="844"/>
      <c r="EX7" s="844"/>
      <c r="EY7" s="844"/>
      <c r="EZ7" s="844"/>
      <c r="FA7" s="844"/>
      <c r="FB7" s="844"/>
      <c r="FC7" s="844"/>
      <c r="FD7" s="844"/>
      <c r="FE7" s="844"/>
      <c r="FF7" s="844"/>
      <c r="FG7" s="844"/>
      <c r="FH7" s="844"/>
      <c r="FI7" s="844"/>
      <c r="FJ7" s="844"/>
      <c r="FK7" s="844"/>
      <c r="FL7" s="844"/>
      <c r="FM7" s="844"/>
      <c r="FN7" s="844"/>
      <c r="FO7" s="844"/>
      <c r="FP7" s="844"/>
      <c r="FQ7" s="844"/>
      <c r="FR7" s="844"/>
      <c r="FS7" s="844"/>
      <c r="FT7" s="844"/>
      <c r="FU7" s="844"/>
      <c r="FV7" s="844"/>
      <c r="FW7" s="844"/>
      <c r="FX7" s="844"/>
      <c r="FY7" s="844"/>
      <c r="FZ7" s="844"/>
      <c r="GA7" s="844"/>
      <c r="GB7" s="844"/>
      <c r="GC7" s="844"/>
      <c r="GD7" s="844"/>
      <c r="GE7" s="844"/>
      <c r="GF7" s="844"/>
      <c r="GG7" s="844"/>
      <c r="GH7" s="844"/>
      <c r="GI7" s="844"/>
      <c r="GJ7" s="844"/>
      <c r="GK7" s="844"/>
      <c r="GL7" s="844"/>
      <c r="GM7" s="844"/>
      <c r="GN7" s="844"/>
      <c r="GO7" s="844"/>
      <c r="GP7" s="844"/>
      <c r="GQ7" s="844"/>
      <c r="GR7" s="844"/>
      <c r="GS7" s="844"/>
      <c r="GT7" s="844"/>
      <c r="GU7" s="844"/>
      <c r="GV7" s="844"/>
      <c r="GW7" s="844"/>
      <c r="GX7" s="844"/>
      <c r="GY7" s="844"/>
      <c r="GZ7" s="844"/>
      <c r="HA7" s="844"/>
      <c r="HB7" s="844"/>
      <c r="HC7" s="844"/>
      <c r="HD7" s="844"/>
      <c r="HE7" s="844"/>
      <c r="HF7" s="844"/>
      <c r="HG7" s="844"/>
      <c r="HH7" s="844"/>
      <c r="HI7" s="844"/>
      <c r="HJ7" s="844"/>
      <c r="HK7" s="844"/>
      <c r="HL7" s="844"/>
      <c r="HM7" s="844"/>
      <c r="HN7" s="844"/>
      <c r="HO7" s="844"/>
      <c r="HP7" s="844"/>
      <c r="HQ7" s="844"/>
      <c r="HR7" s="844"/>
      <c r="HS7" s="844"/>
      <c r="HT7" s="844"/>
      <c r="HU7" s="844"/>
      <c r="HV7" s="844"/>
      <c r="HW7" s="844"/>
      <c r="HX7" s="844"/>
      <c r="HY7" s="844"/>
      <c r="HZ7" s="844"/>
      <c r="IA7" s="844"/>
      <c r="IB7" s="844"/>
      <c r="IC7" s="844"/>
      <c r="ID7" s="844"/>
      <c r="IE7" s="844"/>
      <c r="IF7" s="844"/>
      <c r="IG7" s="844"/>
      <c r="IH7" s="844"/>
      <c r="II7" s="844"/>
      <c r="IJ7" s="844"/>
      <c r="IK7" s="844"/>
      <c r="IL7" s="844"/>
      <c r="IM7" s="844"/>
      <c r="IN7" s="844"/>
      <c r="IO7" s="844"/>
      <c r="IP7" s="844"/>
      <c r="IQ7" s="844"/>
      <c r="IR7" s="844"/>
      <c r="IS7" s="844"/>
      <c r="IT7" s="844"/>
    </row>
    <row r="8" spans="1:18" s="753" customFormat="1" ht="15">
      <c r="A8" s="791"/>
      <c r="B8" s="792"/>
      <c r="C8" s="792"/>
      <c r="D8" s="792"/>
      <c r="E8" s="792"/>
      <c r="F8" s="793"/>
      <c r="G8" s="794"/>
      <c r="H8" s="794"/>
      <c r="I8" s="795"/>
      <c r="J8" s="793"/>
      <c r="K8" s="75"/>
      <c r="L8" s="796"/>
      <c r="M8" s="796"/>
      <c r="N8" s="796"/>
      <c r="O8" s="797"/>
      <c r="P8" s="555"/>
      <c r="Q8" s="555"/>
      <c r="R8" s="1029"/>
    </row>
    <row r="9" spans="1:18" s="753" customFormat="1" ht="20.25">
      <c r="A9" s="66" t="s">
        <v>231</v>
      </c>
      <c r="B9" s="798"/>
      <c r="C9" s="799"/>
      <c r="D9" s="799"/>
      <c r="E9" s="799"/>
      <c r="F9" s="800"/>
      <c r="G9" s="800"/>
      <c r="H9" s="800"/>
      <c r="I9" s="801"/>
      <c r="J9" s="802"/>
      <c r="K9" s="803"/>
      <c r="L9" s="803"/>
      <c r="M9" s="615"/>
      <c r="N9" s="803"/>
      <c r="O9" s="803"/>
      <c r="P9" s="555"/>
      <c r="Q9" s="555"/>
      <c r="R9" s="1029"/>
    </row>
    <row r="10" spans="1:18" s="753" customFormat="1" ht="7.5" customHeight="1">
      <c r="A10" s="66"/>
      <c r="B10" s="830"/>
      <c r="C10" s="799"/>
      <c r="D10" s="799"/>
      <c r="E10" s="799"/>
      <c r="F10" s="832"/>
      <c r="G10" s="832"/>
      <c r="H10" s="831"/>
      <c r="I10" s="831"/>
      <c r="J10" s="832"/>
      <c r="K10" s="833"/>
      <c r="L10" s="833"/>
      <c r="M10" s="833"/>
      <c r="N10" s="833"/>
      <c r="O10" s="88"/>
      <c r="P10" s="555"/>
      <c r="Q10" s="555"/>
      <c r="R10" s="1029"/>
    </row>
    <row r="11" spans="1:18" ht="12.75">
      <c r="A11" s="759"/>
      <c r="B11" s="635"/>
      <c r="C11" s="635"/>
      <c r="D11" s="635"/>
      <c r="E11" s="635"/>
      <c r="F11" s="72"/>
      <c r="G11" s="72"/>
      <c r="H11" s="834"/>
      <c r="I11" s="635"/>
      <c r="J11" s="635"/>
      <c r="K11" s="635"/>
      <c r="L11" s="72"/>
      <c r="M11" s="758"/>
      <c r="N11" s="72"/>
      <c r="O11" s="758"/>
      <c r="P11" s="804"/>
      <c r="Q11" s="635"/>
      <c r="R11" s="72"/>
    </row>
    <row r="12" spans="1:18" ht="21.75" customHeight="1">
      <c r="A12" s="885" t="s">
        <v>67</v>
      </c>
      <c r="B12" s="504"/>
      <c r="C12" s="504"/>
      <c r="D12" s="504"/>
      <c r="E12" s="504"/>
      <c r="F12" s="504"/>
      <c r="G12" s="504"/>
      <c r="H12" s="504"/>
      <c r="I12" s="504"/>
      <c r="J12" s="504"/>
      <c r="K12" s="504"/>
      <c r="L12" s="504"/>
      <c r="M12" s="504"/>
      <c r="N12" s="504"/>
      <c r="O12" s="504"/>
      <c r="P12" s="504"/>
      <c r="Q12" s="504"/>
      <c r="R12" s="504"/>
    </row>
    <row r="13" spans="1:18" ht="15">
      <c r="A13" s="2403"/>
      <c r="B13" s="2403"/>
      <c r="C13" s="2403"/>
      <c r="D13" s="2403"/>
      <c r="E13" s="2403"/>
      <c r="F13" s="2403"/>
      <c r="G13" s="2403"/>
      <c r="H13" s="2403"/>
      <c r="I13" s="2403"/>
      <c r="J13" s="2403"/>
      <c r="K13" s="2403"/>
      <c r="L13" s="2403"/>
      <c r="M13" s="2403"/>
      <c r="N13" s="2403"/>
      <c r="O13" s="2403"/>
      <c r="P13" s="2403"/>
      <c r="Q13" s="2403"/>
      <c r="R13" s="2403"/>
    </row>
    <row r="14" spans="1:18" ht="15">
      <c r="A14" s="265" t="s">
        <v>262</v>
      </c>
      <c r="B14" s="516"/>
      <c r="C14" s="516"/>
      <c r="D14" s="516"/>
      <c r="E14" s="516"/>
      <c r="F14" s="516"/>
      <c r="G14" s="370"/>
      <c r="H14" s="516"/>
      <c r="I14" s="516"/>
      <c r="J14" s="516"/>
      <c r="K14" s="516"/>
      <c r="L14" s="516"/>
      <c r="M14" s="516"/>
      <c r="N14" s="516"/>
      <c r="O14" s="516"/>
      <c r="P14" s="516"/>
      <c r="Q14" s="516"/>
      <c r="R14" s="335"/>
    </row>
    <row r="15" spans="1:18" ht="15">
      <c r="A15" s="266" t="s">
        <v>9</v>
      </c>
      <c r="B15" s="261"/>
      <c r="C15" s="261"/>
      <c r="D15" s="261"/>
      <c r="E15" s="261"/>
      <c r="F15" s="261"/>
      <c r="G15" s="371"/>
      <c r="H15" s="261"/>
      <c r="I15" s="261"/>
      <c r="J15" s="261"/>
      <c r="K15" s="261"/>
      <c r="L15" s="261"/>
      <c r="M15" s="261"/>
      <c r="N15" s="261"/>
      <c r="O15" s="261"/>
      <c r="P15" s="261"/>
      <c r="Q15" s="261"/>
      <c r="R15" s="1069"/>
    </row>
    <row r="16" spans="1:18" ht="29.25" customHeight="1">
      <c r="A16" s="257" t="s">
        <v>496</v>
      </c>
      <c r="B16" s="276"/>
      <c r="C16" s="1195"/>
      <c r="D16" s="1195"/>
      <c r="E16" s="1195"/>
      <c r="F16" s="267">
        <f>IF('PR_Programmatic Progress_1A'!D17="","",'PR_Programmatic Progress_1A'!D17)</f>
        <v>41275</v>
      </c>
      <c r="G16" s="372"/>
      <c r="H16" s="272" t="s">
        <v>257</v>
      </c>
      <c r="I16" s="267">
        <f>IF('PR_Programmatic Progress_1A'!F17="","",'PR_Programmatic Progress_1A'!F17)</f>
        <v>41639</v>
      </c>
      <c r="J16" s="268"/>
      <c r="K16" s="667" t="s">
        <v>38</v>
      </c>
      <c r="L16" s="643"/>
      <c r="M16" s="438">
        <f>+'PR_Disbursement Request_5B'!K16</f>
        <v>639341</v>
      </c>
      <c r="N16" s="643"/>
      <c r="O16" s="666" t="s">
        <v>388</v>
      </c>
      <c r="P16" s="443">
        <f>+'PR_Disbursement Request_5B'!N16</f>
        <v>746305</v>
      </c>
      <c r="Q16" s="444"/>
      <c r="R16" s="1070"/>
    </row>
    <row r="17" spans="1:18" ht="10.5" customHeight="1">
      <c r="A17" s="354"/>
      <c r="B17" s="354"/>
      <c r="C17" s="1195"/>
      <c r="D17" s="1195"/>
      <c r="E17" s="1195"/>
      <c r="F17" s="1212"/>
      <c r="G17" s="372"/>
      <c r="H17" s="372"/>
      <c r="I17" s="389"/>
      <c r="J17" s="353"/>
      <c r="K17" s="667"/>
      <c r="L17" s="644"/>
      <c r="M17" s="439"/>
      <c r="N17" s="644"/>
      <c r="O17" s="383"/>
      <c r="P17" s="445"/>
      <c r="Q17" s="446"/>
      <c r="R17" s="1071"/>
    </row>
    <row r="18" spans="1:18" ht="29.25" customHeight="1">
      <c r="A18" s="276"/>
      <c r="B18" s="276"/>
      <c r="C18" s="1195"/>
      <c r="D18" s="1195"/>
      <c r="E18" s="1195"/>
      <c r="F18" s="1212"/>
      <c r="G18" s="373"/>
      <c r="H18" s="273"/>
      <c r="I18" s="388"/>
      <c r="J18" s="268"/>
      <c r="K18" s="1207" t="s">
        <v>43</v>
      </c>
      <c r="L18" s="644"/>
      <c r="M18" s="440"/>
      <c r="N18" s="644"/>
      <c r="O18" s="1210" t="s">
        <v>389</v>
      </c>
      <c r="P18" s="440"/>
      <c r="Q18" s="444"/>
      <c r="R18" s="452"/>
    </row>
    <row r="19" spans="1:17" ht="14.25">
      <c r="A19" s="257" t="s">
        <v>565</v>
      </c>
      <c r="B19" s="276"/>
      <c r="C19" s="1213"/>
      <c r="D19" s="1213"/>
      <c r="E19" s="1213"/>
      <c r="F19" s="275"/>
      <c r="G19" s="374"/>
      <c r="H19" s="263"/>
      <c r="I19" s="274"/>
      <c r="J19" s="268"/>
      <c r="K19" s="1350"/>
      <c r="L19" s="270"/>
      <c r="M19" s="441"/>
      <c r="N19" s="270"/>
      <c r="O19" s="1351"/>
      <c r="P19" s="447"/>
      <c r="Q19" s="448"/>
    </row>
    <row r="20" spans="1:17" ht="28.5" customHeight="1">
      <c r="A20" s="1238" t="s">
        <v>556</v>
      </c>
      <c r="B20" s="276"/>
      <c r="C20" s="1195"/>
      <c r="D20" s="1195"/>
      <c r="E20" s="1195"/>
      <c r="F20" s="267">
        <f>IF(I16="","",I16+1)</f>
        <v>41640</v>
      </c>
      <c r="G20" s="374"/>
      <c r="H20" s="271" t="s">
        <v>257</v>
      </c>
      <c r="I20" s="267">
        <f>IF(F20="","",DATE(YEAR(F20),MONTH(F20)+3,DAY(F20)-1))</f>
        <v>41729</v>
      </c>
      <c r="J20" s="268"/>
      <c r="K20" s="1207" t="s">
        <v>38</v>
      </c>
      <c r="L20" s="645"/>
      <c r="M20" s="442">
        <f>+'PR_Disbursement Request_5B'!K18</f>
        <v>147312</v>
      </c>
      <c r="N20" s="645"/>
      <c r="O20" s="1352" t="s">
        <v>388</v>
      </c>
      <c r="P20" s="442">
        <f>+'PR_Disbursement Request_5B'!N18</f>
        <v>147312</v>
      </c>
      <c r="Q20" s="449"/>
    </row>
    <row r="21" spans="1:18" ht="19.5" customHeight="1">
      <c r="A21" s="1194"/>
      <c r="B21" s="353"/>
      <c r="C21" s="1206"/>
      <c r="D21" s="1206"/>
      <c r="E21" s="1206"/>
      <c r="F21" s="375"/>
      <c r="G21" s="372"/>
      <c r="H21" s="372"/>
      <c r="I21" s="389"/>
      <c r="J21" s="353"/>
      <c r="K21" s="1207"/>
      <c r="L21" s="644"/>
      <c r="M21" s="439"/>
      <c r="N21" s="644"/>
      <c r="O21" s="1210"/>
      <c r="P21" s="445"/>
      <c r="Q21" s="450"/>
      <c r="R21" s="1226" t="s">
        <v>203</v>
      </c>
    </row>
    <row r="22" spans="2:18" ht="32.25" customHeight="1">
      <c r="B22" s="268"/>
      <c r="C22" s="1214"/>
      <c r="D22" s="1214"/>
      <c r="E22" s="1214"/>
      <c r="F22" s="268"/>
      <c r="G22" s="268"/>
      <c r="H22" s="268"/>
      <c r="I22" s="268"/>
      <c r="J22" s="268"/>
      <c r="K22" s="1207" t="s">
        <v>43</v>
      </c>
      <c r="L22" s="644"/>
      <c r="M22" s="440"/>
      <c r="N22" s="644"/>
      <c r="O22" s="1210" t="s">
        <v>389</v>
      </c>
      <c r="P22" s="440"/>
      <c r="Q22" s="451"/>
      <c r="R22" s="1222">
        <f>P16+P20+P26</f>
        <v>893617</v>
      </c>
    </row>
    <row r="23" spans="1:18" s="1202" customFormat="1" ht="33" customHeight="1">
      <c r="A23" s="257" t="s">
        <v>575</v>
      </c>
      <c r="B23" s="1195"/>
      <c r="C23" s="1195"/>
      <c r="D23" s="1195"/>
      <c r="E23" s="1195"/>
      <c r="G23" s="1195"/>
      <c r="H23" s="1195"/>
      <c r="I23" s="1196"/>
      <c r="J23" s="1195"/>
      <c r="K23" s="1195"/>
      <c r="L23" s="1197"/>
      <c r="M23" s="1198"/>
      <c r="N23" s="1199"/>
      <c r="O23" s="1197"/>
      <c r="P23" s="1200"/>
      <c r="Q23" s="1201"/>
      <c r="R23" s="1353" t="s">
        <v>204</v>
      </c>
    </row>
    <row r="24" spans="1:18" s="1202" customFormat="1" ht="31.5" customHeight="1">
      <c r="A24" s="244"/>
      <c r="B24" s="1195"/>
      <c r="C24" s="1235"/>
      <c r="D24" s="1216"/>
      <c r="E24" s="1216"/>
      <c r="F24" s="1196"/>
      <c r="G24" s="1196"/>
      <c r="H24" s="1195"/>
      <c r="I24" s="1195"/>
      <c r="J24" s="1197"/>
      <c r="K24" s="1198"/>
      <c r="L24" s="1199"/>
      <c r="M24" s="1197"/>
      <c r="N24" s="1200"/>
      <c r="O24" s="1201"/>
      <c r="R24" s="1222">
        <f>P18+P22+P28</f>
        <v>0</v>
      </c>
    </row>
    <row r="25" spans="1:18" s="1202" customFormat="1" ht="12.75" customHeight="1">
      <c r="A25" s="1194"/>
      <c r="B25" s="1195"/>
      <c r="C25" s="1195"/>
      <c r="D25" s="1234"/>
      <c r="E25" s="1216"/>
      <c r="F25" s="1196"/>
      <c r="G25" s="1196"/>
      <c r="H25" s="1195"/>
      <c r="I25" s="1195"/>
      <c r="J25" s="1197"/>
      <c r="K25" s="1198"/>
      <c r="L25" s="1199"/>
      <c r="M25" s="1197"/>
      <c r="N25" s="1200"/>
      <c r="O25" s="1201"/>
      <c r="R25" s="1201"/>
    </row>
    <row r="26" spans="1:18" s="1202" customFormat="1" ht="27.75" customHeight="1">
      <c r="A26" s="1194" t="s">
        <v>557</v>
      </c>
      <c r="B26" s="1195"/>
      <c r="C26" s="1195"/>
      <c r="D26" s="1195"/>
      <c r="E26" s="1195"/>
      <c r="F26" s="334">
        <f>IF(I20="","",I20+1)</f>
        <v>41730</v>
      </c>
      <c r="G26" s="1195"/>
      <c r="H26" s="1215" t="s">
        <v>257</v>
      </c>
      <c r="I26" s="1204">
        <f>'PR_Disbursement Request_5B'!H22</f>
      </c>
      <c r="J26" s="1195"/>
      <c r="K26" s="1195" t="s">
        <v>42</v>
      </c>
      <c r="L26" s="1195"/>
      <c r="M26" s="1223">
        <f>'PR_Disbursement Request_5B'!K22</f>
        <v>0</v>
      </c>
      <c r="N26" s="1197"/>
      <c r="O26" s="1198" t="s">
        <v>273</v>
      </c>
      <c r="P26" s="1224">
        <f>'PR_Disbursement Request_5B'!N22</f>
        <v>0</v>
      </c>
      <c r="Q26" s="1200"/>
      <c r="R26" s="1201"/>
    </row>
    <row r="27" spans="1:16" s="1057" customFormat="1" ht="12" customHeight="1">
      <c r="A27" s="1203"/>
      <c r="B27" s="1206"/>
      <c r="C27" s="1206"/>
      <c r="D27" s="1206"/>
      <c r="E27" s="1206"/>
      <c r="F27" s="1206"/>
      <c r="G27" s="1206"/>
      <c r="H27" s="1206"/>
      <c r="I27" s="1207"/>
      <c r="J27" s="1208"/>
      <c r="K27" s="1209"/>
      <c r="L27" s="1208"/>
      <c r="M27" s="1210"/>
      <c r="N27" s="1209"/>
      <c r="O27" s="1211"/>
      <c r="P27" s="1201"/>
    </row>
    <row r="28" spans="1:18" s="1057" customFormat="1" ht="32.25" customHeight="1">
      <c r="A28" s="1194"/>
      <c r="B28" s="1206"/>
      <c r="C28" s="1206"/>
      <c r="D28" s="1206"/>
      <c r="E28" s="1206"/>
      <c r="F28" s="1206"/>
      <c r="G28" s="1206"/>
      <c r="H28" s="1206"/>
      <c r="I28" s="1206"/>
      <c r="J28" s="1206"/>
      <c r="K28" s="1207" t="s">
        <v>43</v>
      </c>
      <c r="L28" s="644"/>
      <c r="M28" s="440"/>
      <c r="N28" s="644"/>
      <c r="O28" s="1210" t="s">
        <v>389</v>
      </c>
      <c r="P28" s="440"/>
      <c r="Q28" s="1211"/>
      <c r="R28" s="1201"/>
    </row>
    <row r="29" spans="1:18" s="1057" customFormat="1" ht="9.75" customHeight="1">
      <c r="A29" s="1194"/>
      <c r="B29" s="1206"/>
      <c r="C29" s="1206"/>
      <c r="D29" s="1206"/>
      <c r="E29" s="1206"/>
      <c r="F29" s="1206"/>
      <c r="G29" s="1206"/>
      <c r="H29" s="1206"/>
      <c r="I29" s="1206"/>
      <c r="J29" s="1206"/>
      <c r="K29" s="1207"/>
      <c r="L29" s="1208"/>
      <c r="M29" s="1209"/>
      <c r="N29" s="1208"/>
      <c r="O29" s="1210"/>
      <c r="P29" s="1209"/>
      <c r="Q29" s="1211"/>
      <c r="R29" s="1201"/>
    </row>
    <row r="30" spans="1:18" s="1221" customFormat="1" ht="31.5" customHeight="1">
      <c r="A30" s="2412" t="s">
        <v>576</v>
      </c>
      <c r="B30" s="2412"/>
      <c r="C30" s="2412"/>
      <c r="D30" s="2412"/>
      <c r="E30" s="2412"/>
      <c r="F30" s="2412"/>
      <c r="G30" s="2412"/>
      <c r="H30" s="2412"/>
      <c r="I30" s="2412"/>
      <c r="J30" s="2412"/>
      <c r="K30" s="2412"/>
      <c r="L30" s="2412"/>
      <c r="M30" s="2412"/>
      <c r="N30" s="2412"/>
      <c r="O30" s="2412"/>
      <c r="P30" s="2412"/>
      <c r="Q30" s="2413"/>
      <c r="R30" s="1220"/>
    </row>
    <row r="31" spans="1:18" s="1221" customFormat="1" ht="33" customHeight="1">
      <c r="A31" s="2412" t="s">
        <v>558</v>
      </c>
      <c r="B31" s="2412"/>
      <c r="C31" s="2412"/>
      <c r="D31" s="2412"/>
      <c r="E31" s="2412"/>
      <c r="F31" s="2412"/>
      <c r="G31" s="2412"/>
      <c r="H31" s="2412"/>
      <c r="I31" s="2412"/>
      <c r="J31" s="2412"/>
      <c r="K31" s="2412"/>
      <c r="L31" s="2412"/>
      <c r="M31" s="2412"/>
      <c r="N31" s="2412"/>
      <c r="O31" s="2412"/>
      <c r="P31" s="2412"/>
      <c r="Q31" s="2412"/>
      <c r="R31" s="1220"/>
    </row>
    <row r="32" spans="1:18" s="1057" customFormat="1" ht="14.25">
      <c r="A32" s="1217"/>
      <c r="B32" s="1206"/>
      <c r="C32" s="1206"/>
      <c r="D32" s="1206"/>
      <c r="E32" s="1206"/>
      <c r="F32" s="1206"/>
      <c r="G32" s="1206"/>
      <c r="H32" s="1218"/>
      <c r="I32" s="1218"/>
      <c r="J32" s="1218"/>
      <c r="K32" s="1206"/>
      <c r="L32" s="1219"/>
      <c r="M32" s="1219"/>
      <c r="N32" s="1219"/>
      <c r="O32" s="1219"/>
      <c r="P32" s="1219"/>
      <c r="Q32" s="1219"/>
      <c r="R32" s="1219"/>
    </row>
    <row r="33" spans="1:18" ht="20.25" customHeight="1">
      <c r="A33" s="2406" t="s">
        <v>152</v>
      </c>
      <c r="B33" s="2407"/>
      <c r="C33" s="2407"/>
      <c r="D33" s="2407"/>
      <c r="E33" s="2407"/>
      <c r="F33" s="2407"/>
      <c r="G33" s="2408"/>
      <c r="H33" s="2359" t="str">
        <f>IF('PR_Disbursement Request_5B'!I27="","",'PR_Disbursement Request_5B'!I27)</f>
        <v>Forecasted in total ammount  746,305 represent:
Approved budget for period Q11-Q14  + liabilities from previous period+ project overspending foreseen
Forecasted amount 746,305 = 639,341 (approved budget Q11 Q14) + 33,105 (commitments Ref Forecasting toll List of commitments PR) + 29,120 (postpone activities Ref Forecasting tool cumulative variance PR ) + 28,189 (postpone activities Ref Forecasting tool cumulative variance SR ) +  6,500 (project overspending foreseen Ref Forecasting tool Detail forecast PR) + 1,800 (for audit costs for period Jan Dec 2012 within the budget it was foreseen aoudit for period July-Dec 2012) + 8,250  (project overspending foreseen Ref Forecasting tool Detail forecast SR) </v>
      </c>
      <c r="I33" s="2360"/>
      <c r="J33" s="2360"/>
      <c r="K33" s="2360"/>
      <c r="L33" s="2360"/>
      <c r="M33" s="2360"/>
      <c r="N33" s="2360"/>
      <c r="O33" s="2360"/>
      <c r="P33" s="2360"/>
      <c r="Q33" s="2360"/>
      <c r="R33" s="2361"/>
    </row>
    <row r="34" spans="1:18" ht="93" customHeight="1">
      <c r="A34" s="2409"/>
      <c r="B34" s="2410"/>
      <c r="C34" s="2410"/>
      <c r="D34" s="2410"/>
      <c r="E34" s="2410"/>
      <c r="F34" s="2410"/>
      <c r="G34" s="2411"/>
      <c r="H34" s="2362"/>
      <c r="I34" s="2363"/>
      <c r="J34" s="2363"/>
      <c r="K34" s="2363"/>
      <c r="L34" s="2363"/>
      <c r="M34" s="2363"/>
      <c r="N34" s="2363"/>
      <c r="O34" s="2363"/>
      <c r="P34" s="2363"/>
      <c r="Q34" s="2363"/>
      <c r="R34" s="2364"/>
    </row>
    <row r="35" spans="1:18" ht="152.25" customHeight="1">
      <c r="A35" s="2392" t="s">
        <v>613</v>
      </c>
      <c r="B35" s="2393"/>
      <c r="C35" s="2393"/>
      <c r="D35" s="2393"/>
      <c r="E35" s="2393"/>
      <c r="F35" s="2393"/>
      <c r="G35" s="2394"/>
      <c r="H35" s="2323"/>
      <c r="I35" s="2331"/>
      <c r="J35" s="2331"/>
      <c r="K35" s="2331"/>
      <c r="L35" s="2331"/>
      <c r="M35" s="2331"/>
      <c r="N35" s="2331"/>
      <c r="O35" s="2331"/>
      <c r="P35" s="2331"/>
      <c r="Q35" s="2331"/>
      <c r="R35" s="2384"/>
    </row>
    <row r="36" spans="1:18" ht="97.5" customHeight="1">
      <c r="A36" s="2395"/>
      <c r="B36" s="2396"/>
      <c r="C36" s="2396"/>
      <c r="D36" s="2396"/>
      <c r="E36" s="2396"/>
      <c r="F36" s="2396"/>
      <c r="G36" s="2397"/>
      <c r="H36" s="2333"/>
      <c r="I36" s="2334"/>
      <c r="J36" s="2334"/>
      <c r="K36" s="2334"/>
      <c r="L36" s="2334"/>
      <c r="M36" s="2334"/>
      <c r="N36" s="2334"/>
      <c r="O36" s="2334"/>
      <c r="P36" s="2334"/>
      <c r="Q36" s="2334"/>
      <c r="R36" s="2385"/>
    </row>
    <row r="37" spans="1:18" ht="14.25">
      <c r="A37" s="281"/>
      <c r="B37" s="281"/>
      <c r="C37" s="281"/>
      <c r="D37" s="281"/>
      <c r="E37" s="281"/>
      <c r="F37" s="281"/>
      <c r="G37" s="281"/>
      <c r="H37" s="281"/>
      <c r="I37" s="281"/>
      <c r="J37" s="281"/>
      <c r="K37" s="281"/>
      <c r="L37" s="281"/>
      <c r="M37" s="1384"/>
      <c r="N37" s="281"/>
      <c r="O37" s="281"/>
      <c r="P37" s="1386"/>
      <c r="Q37" s="1384"/>
      <c r="R37" s="1387"/>
    </row>
    <row r="38" spans="1:18" s="1057" customFormat="1" ht="14.25">
      <c r="A38" s="1206"/>
      <c r="B38" s="1206"/>
      <c r="C38" s="1206"/>
      <c r="D38" s="1206"/>
      <c r="E38" s="1206"/>
      <c r="F38" s="1206"/>
      <c r="G38" s="1206"/>
      <c r="H38" s="1206"/>
      <c r="I38" s="1206"/>
      <c r="J38" s="1385"/>
      <c r="K38" s="1385"/>
      <c r="L38" s="1385"/>
      <c r="M38" s="1385"/>
      <c r="N38" s="1385"/>
      <c r="O38" s="1385"/>
      <c r="P38" s="1385"/>
      <c r="Q38" s="1385"/>
      <c r="R38" s="1385"/>
    </row>
    <row r="39" spans="1:18" ht="27.75" customHeight="1">
      <c r="A39" s="2398" t="s">
        <v>255</v>
      </c>
      <c r="B39" s="2378" t="s">
        <v>536</v>
      </c>
      <c r="C39" s="2379"/>
      <c r="D39" s="2379"/>
      <c r="E39" s="2379"/>
      <c r="F39" s="2379"/>
      <c r="G39" s="2379"/>
      <c r="H39" s="2379"/>
      <c r="I39" s="2380"/>
      <c r="J39" s="460" t="s">
        <v>385</v>
      </c>
      <c r="K39" s="1354" t="s">
        <v>386</v>
      </c>
      <c r="L39" s="2414" t="s">
        <v>225</v>
      </c>
      <c r="M39" s="2415"/>
      <c r="N39" s="2415"/>
      <c r="O39" s="2415"/>
      <c r="P39" s="2415"/>
      <c r="Q39" s="2415"/>
      <c r="R39" s="2416"/>
    </row>
    <row r="40" spans="1:18" ht="42" customHeight="1">
      <c r="A40" s="2399"/>
      <c r="B40" s="2381"/>
      <c r="C40" s="2382"/>
      <c r="D40" s="2382"/>
      <c r="E40" s="2382"/>
      <c r="F40" s="2382"/>
      <c r="G40" s="2382"/>
      <c r="H40" s="2382"/>
      <c r="I40" s="2383"/>
      <c r="J40" s="786">
        <f>+'LFA_Cash Reconciliation_5A'!F24</f>
        <v>261858.38738000003</v>
      </c>
      <c r="K40" s="786">
        <f>+'LFA_Cash Reconciliation_5A'!G24</f>
        <v>0</v>
      </c>
      <c r="L40" s="2365"/>
      <c r="M40" s="2366"/>
      <c r="N40" s="2366"/>
      <c r="O40" s="2366"/>
      <c r="P40" s="2366"/>
      <c r="Q40" s="2366"/>
      <c r="R40" s="2367"/>
    </row>
    <row r="41" spans="1:18" ht="39" customHeight="1">
      <c r="A41" s="2399"/>
      <c r="B41" s="2404" t="s">
        <v>517</v>
      </c>
      <c r="C41" s="2405"/>
      <c r="D41" s="2405"/>
      <c r="E41" s="2405"/>
      <c r="F41" s="2405"/>
      <c r="G41" s="2405"/>
      <c r="H41" s="2405"/>
      <c r="I41" s="2405"/>
      <c r="J41" s="787">
        <f>+'PR_Disbursement Request_5B'!N33</f>
        <v>0</v>
      </c>
      <c r="K41" s="788"/>
      <c r="L41" s="2365"/>
      <c r="M41" s="2366"/>
      <c r="N41" s="2366"/>
      <c r="O41" s="2366"/>
      <c r="P41" s="2366"/>
      <c r="Q41" s="2366"/>
      <c r="R41" s="2367"/>
    </row>
    <row r="42" spans="1:18" ht="39" customHeight="1">
      <c r="A42" s="2400"/>
      <c r="B42" s="2401" t="s">
        <v>518</v>
      </c>
      <c r="C42" s="2402"/>
      <c r="D42" s="2402"/>
      <c r="E42" s="2402"/>
      <c r="F42" s="2402"/>
      <c r="G42" s="2402"/>
      <c r="H42" s="2402"/>
      <c r="I42" s="2402"/>
      <c r="J42" s="789">
        <f>+'PR_Disbursement Request_5B'!N34</f>
        <v>0</v>
      </c>
      <c r="K42" s="790"/>
      <c r="L42" s="2365"/>
      <c r="M42" s="2366"/>
      <c r="N42" s="2366"/>
      <c r="O42" s="2366"/>
      <c r="P42" s="2366"/>
      <c r="Q42" s="2366"/>
      <c r="R42" s="2367"/>
    </row>
    <row r="43" spans="1:18" ht="29.25" customHeight="1">
      <c r="A43" s="461"/>
      <c r="B43" s="459"/>
      <c r="C43" s="459"/>
      <c r="D43" s="459"/>
      <c r="E43" s="459"/>
      <c r="F43" s="459"/>
      <c r="G43" s="459"/>
      <c r="H43" s="459"/>
      <c r="I43" s="459"/>
      <c r="J43" s="460" t="s">
        <v>390</v>
      </c>
      <c r="K43" s="1354" t="s">
        <v>391</v>
      </c>
      <c r="L43" s="2356"/>
      <c r="M43" s="2357"/>
      <c r="N43" s="2357"/>
      <c r="O43" s="2357"/>
      <c r="P43" s="2357"/>
      <c r="Q43" s="2357"/>
      <c r="R43" s="2358"/>
    </row>
    <row r="44" spans="1:18" ht="65.25" customHeight="1">
      <c r="A44" s="2368" t="s">
        <v>519</v>
      </c>
      <c r="B44" s="2369"/>
      <c r="C44" s="2369"/>
      <c r="D44" s="2369"/>
      <c r="E44" s="2369"/>
      <c r="F44" s="2369"/>
      <c r="G44" s="2369"/>
      <c r="H44" s="2369"/>
      <c r="I44" s="2369"/>
      <c r="J44" s="485">
        <f>IF(R22=0,0,IF(R22-J40-J41-J42&lt;0,0,R22-J40-J41-J42))</f>
        <v>631758.61262</v>
      </c>
      <c r="K44" s="485">
        <f>IF(R24=0,0,IF(R24-K40-K41-K42&lt;0,0,R24-K40-K41-K42))</f>
        <v>0</v>
      </c>
      <c r="L44" s="2386"/>
      <c r="M44" s="2387"/>
      <c r="N44" s="2387"/>
      <c r="O44" s="2387"/>
      <c r="P44" s="2387"/>
      <c r="Q44" s="2387"/>
      <c r="R44" s="2388"/>
    </row>
    <row r="45" spans="1:18" ht="7.5" customHeight="1">
      <c r="A45" s="706"/>
      <c r="B45" s="665"/>
      <c r="C45" s="668"/>
      <c r="D45" s="668"/>
      <c r="E45" s="668"/>
      <c r="F45" s="665"/>
      <c r="G45" s="707"/>
      <c r="H45" s="665"/>
      <c r="I45" s="668"/>
      <c r="J45" s="277"/>
      <c r="K45" s="278"/>
      <c r="L45" s="25"/>
      <c r="M45" s="376"/>
      <c r="N45" s="25"/>
      <c r="O45" s="269"/>
      <c r="P45" s="280"/>
      <c r="Q45" s="25"/>
      <c r="R45" s="269"/>
    </row>
    <row r="46" spans="1:18" ht="26.25" customHeight="1">
      <c r="A46" s="708" t="s">
        <v>500</v>
      </c>
      <c r="B46" s="709"/>
      <c r="C46" s="709"/>
      <c r="D46" s="709"/>
      <c r="E46" s="709"/>
      <c r="F46" s="317"/>
      <c r="G46" s="710"/>
      <c r="H46" s="325"/>
      <c r="I46" s="332"/>
      <c r="J46" s="1080" t="s">
        <v>260</v>
      </c>
      <c r="K46" s="391"/>
      <c r="L46" s="255"/>
      <c r="M46" s="391"/>
      <c r="N46" s="255"/>
      <c r="O46" s="255"/>
      <c r="P46" s="254"/>
      <c r="Q46" s="255"/>
      <c r="R46" s="1072"/>
    </row>
    <row r="47" spans="1:18" ht="26.25" customHeight="1">
      <c r="A47" s="1359" t="s">
        <v>601</v>
      </c>
      <c r="B47" s="706"/>
      <c r="C47" s="706"/>
      <c r="D47" s="1195"/>
      <c r="E47" s="1195"/>
      <c r="F47" s="1239"/>
      <c r="G47" s="351"/>
      <c r="H47" s="712"/>
      <c r="I47" s="713"/>
      <c r="J47" s="1093"/>
      <c r="K47" s="3"/>
      <c r="L47" s="255"/>
      <c r="M47" s="255"/>
      <c r="N47" s="255"/>
      <c r="O47" s="255"/>
      <c r="P47" s="254"/>
      <c r="Q47" s="255"/>
      <c r="R47" s="1072"/>
    </row>
    <row r="48" spans="1:18" ht="27" customHeight="1">
      <c r="A48" s="349"/>
      <c r="B48" s="350"/>
      <c r="C48" s="350"/>
      <c r="D48" s="350"/>
      <c r="E48" s="350"/>
      <c r="F48" s="1240" t="s">
        <v>49</v>
      </c>
      <c r="G48" s="351"/>
      <c r="H48" s="1355" t="s">
        <v>50</v>
      </c>
      <c r="I48" s="1330"/>
      <c r="J48" s="2389" t="s">
        <v>603</v>
      </c>
      <c r="K48" s="2390"/>
      <c r="L48" s="2390"/>
      <c r="M48" s="2390"/>
      <c r="N48" s="2390"/>
      <c r="O48" s="2391"/>
      <c r="P48" s="254"/>
      <c r="Q48" s="255"/>
      <c r="R48" s="1072"/>
    </row>
    <row r="49" spans="1:18" ht="10.5" customHeight="1" thickBot="1">
      <c r="A49" s="349"/>
      <c r="B49" s="350"/>
      <c r="C49" s="350"/>
      <c r="D49" s="350"/>
      <c r="E49" s="350"/>
      <c r="F49" s="351"/>
      <c r="G49" s="351"/>
      <c r="H49" s="646"/>
      <c r="I49" s="352"/>
      <c r="J49" s="282"/>
      <c r="K49" s="72"/>
      <c r="L49" s="358"/>
      <c r="M49" s="358"/>
      <c r="N49" s="358"/>
      <c r="O49" s="358"/>
      <c r="P49" s="348"/>
      <c r="Q49" s="353"/>
      <c r="R49" s="1073"/>
    </row>
    <row r="50" spans="1:18" ht="26.25" customHeight="1" thickBot="1">
      <c r="A50" s="264"/>
      <c r="B50" s="1356" t="s">
        <v>223</v>
      </c>
      <c r="C50" s="1356"/>
      <c r="D50" s="1356"/>
      <c r="E50" s="1356"/>
      <c r="F50" s="778">
        <f>+'PR_Disbursement Request_5B'!G41</f>
        <v>0</v>
      </c>
      <c r="G50" s="779"/>
      <c r="H50" s="1092"/>
      <c r="I50" s="355"/>
      <c r="J50" s="2370"/>
      <c r="K50" s="2371"/>
      <c r="L50" s="2371"/>
      <c r="M50" s="2371"/>
      <c r="N50" s="2371"/>
      <c r="O50" s="2372"/>
      <c r="P50" s="262"/>
      <c r="Q50" s="254"/>
      <c r="R50" s="1074"/>
    </row>
    <row r="51" spans="1:18" ht="8.25" customHeight="1" thickBot="1">
      <c r="A51" s="346"/>
      <c r="B51" s="1357"/>
      <c r="C51" s="1357"/>
      <c r="D51" s="1357"/>
      <c r="E51" s="1357"/>
      <c r="F51" s="780"/>
      <c r="G51" s="780"/>
      <c r="H51" s="781"/>
      <c r="I51" s="511"/>
      <c r="J51" s="2373"/>
      <c r="K51" s="1880"/>
      <c r="L51" s="1880"/>
      <c r="M51" s="1880"/>
      <c r="N51" s="1880"/>
      <c r="O51" s="2374"/>
      <c r="P51" s="357"/>
      <c r="Q51" s="348"/>
      <c r="R51" s="1075"/>
    </row>
    <row r="52" spans="1:18" ht="26.25" customHeight="1" thickBot="1">
      <c r="A52" s="205"/>
      <c r="B52" s="1356" t="s">
        <v>224</v>
      </c>
      <c r="C52" s="1356"/>
      <c r="D52" s="1356"/>
      <c r="E52" s="1356"/>
      <c r="F52" s="782">
        <f>+'PR_Disbursement Request_5B'!G43</f>
        <v>0</v>
      </c>
      <c r="G52" s="779"/>
      <c r="H52" s="1092"/>
      <c r="I52" s="356"/>
      <c r="J52" s="2373"/>
      <c r="K52" s="1880"/>
      <c r="L52" s="1880"/>
      <c r="M52" s="1880"/>
      <c r="N52" s="1880"/>
      <c r="O52" s="2374"/>
      <c r="P52" s="262"/>
      <c r="Q52" s="254"/>
      <c r="R52" s="1074"/>
    </row>
    <row r="53" spans="1:18" ht="8.25" customHeight="1" thickBot="1">
      <c r="A53" s="21"/>
      <c r="B53" s="1358"/>
      <c r="C53" s="1358"/>
      <c r="D53" s="1358"/>
      <c r="E53" s="1358"/>
      <c r="F53" s="783"/>
      <c r="G53" s="784"/>
      <c r="H53" s="781"/>
      <c r="I53" s="384"/>
      <c r="J53" s="2373"/>
      <c r="K53" s="1880"/>
      <c r="L53" s="1880"/>
      <c r="M53" s="1880"/>
      <c r="N53" s="1880"/>
      <c r="O53" s="2374"/>
      <c r="P53" s="262"/>
      <c r="Q53" s="254"/>
      <c r="R53" s="1074"/>
    </row>
    <row r="54" spans="1:18" ht="26.25" customHeight="1" thickBot="1">
      <c r="A54" s="1076"/>
      <c r="B54" s="1867" t="s">
        <v>45</v>
      </c>
      <c r="C54" s="1868"/>
      <c r="D54" s="1868"/>
      <c r="E54" s="1868"/>
      <c r="F54" s="782">
        <f>+'PR_Disbursement Request_5B'!G45</f>
        <v>0</v>
      </c>
      <c r="G54" s="785"/>
      <c r="H54" s="1388"/>
      <c r="I54" s="1077"/>
      <c r="J54" s="2375"/>
      <c r="K54" s="2376"/>
      <c r="L54" s="2376"/>
      <c r="M54" s="2376"/>
      <c r="N54" s="2376"/>
      <c r="O54" s="2377"/>
      <c r="P54" s="1078"/>
      <c r="Q54" s="282"/>
      <c r="R54" s="1079"/>
    </row>
    <row r="55" spans="1:18" ht="12" customHeight="1">
      <c r="A55" s="220"/>
      <c r="B55" s="220"/>
      <c r="C55" s="220"/>
      <c r="D55" s="220"/>
      <c r="E55" s="220"/>
      <c r="F55" s="220"/>
      <c r="G55" s="220"/>
      <c r="H55" s="220"/>
      <c r="I55" s="347"/>
      <c r="J55" s="347"/>
      <c r="K55" s="347"/>
      <c r="L55" s="347"/>
      <c r="M55" s="347"/>
      <c r="N55" s="347"/>
      <c r="O55" s="347"/>
      <c r="P55" s="347"/>
      <c r="Q55" s="347"/>
      <c r="R55" s="347"/>
    </row>
  </sheetData>
  <sheetProtection password="92D1" sheet="1" formatCells="0" formatColumns="0" formatRows="0"/>
  <mergeCells count="27">
    <mergeCell ref="L39:R39"/>
    <mergeCell ref="A7:E7"/>
    <mergeCell ref="F7:J7"/>
    <mergeCell ref="A1:O1"/>
    <mergeCell ref="A3:E3"/>
    <mergeCell ref="F3:J3"/>
    <mergeCell ref="F6:J6"/>
    <mergeCell ref="L42:R42"/>
    <mergeCell ref="A35:G36"/>
    <mergeCell ref="A39:A42"/>
    <mergeCell ref="B42:I42"/>
    <mergeCell ref="A13:R13"/>
    <mergeCell ref="B41:I41"/>
    <mergeCell ref="A33:G34"/>
    <mergeCell ref="A30:Q30"/>
    <mergeCell ref="A31:Q31"/>
    <mergeCell ref="L41:R41"/>
    <mergeCell ref="L43:R43"/>
    <mergeCell ref="H33:R34"/>
    <mergeCell ref="L40:R40"/>
    <mergeCell ref="A44:I44"/>
    <mergeCell ref="B54:E54"/>
    <mergeCell ref="J50:O54"/>
    <mergeCell ref="B39:I40"/>
    <mergeCell ref="H35:R36"/>
    <mergeCell ref="L44:R44"/>
    <mergeCell ref="J48:O48"/>
  </mergeCells>
  <conditionalFormatting sqref="F16:F18 F21">
    <cfRule type="cellIs" priority="3" dxfId="9" operator="equal" stopIfTrue="1">
      <formula>$R$5</formula>
    </cfRule>
  </conditionalFormatting>
  <conditionalFormatting sqref="I16">
    <cfRule type="cellIs" priority="2" dxfId="9" operator="equal" stopIfTrue="1">
      <formula>$R$5</formula>
    </cfRule>
  </conditionalFormatting>
  <conditionalFormatting sqref="F20">
    <cfRule type="cellIs" priority="1" dxfId="9" operator="equal" stopIfTrue="1">
      <formula>$R$5</formula>
    </cfRule>
  </conditionalFormatting>
  <dataValidations count="3">
    <dataValidation type="list" allowBlank="1" showInputMessage="1" showErrorMessage="1" sqref="J47 J49">
      <formula1>"Select,Yes,No"</formula1>
    </dataValidation>
    <dataValidation type="list" allowBlank="1" showInputMessage="1" showErrorMessage="1" sqref="J46">
      <formula1>"Select,Yes,No,N/A"</formula1>
    </dataValidation>
    <dataValidation type="list" allowBlank="1" showInputMessage="1" showErrorMessage="1" sqref="H4:H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37" max="18" man="1"/>
  </rowBreaks>
</worksheet>
</file>

<file path=xl/worksheets/sheet24.xml><?xml version="1.0" encoding="utf-8"?>
<worksheet xmlns="http://schemas.openxmlformats.org/spreadsheetml/2006/main" xmlns:r="http://schemas.openxmlformats.org/officeDocument/2006/relationships">
  <sheetPr>
    <tabColor indexed="40"/>
  </sheetPr>
  <dimension ref="A1:A1"/>
  <sheetViews>
    <sheetView zoomScalePageLayoutView="0" workbookViewId="0" topLeftCell="A1">
      <selection activeCell="A1" sqref="A1:N24"/>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0"/>
    <pageSetUpPr fitToPage="1"/>
  </sheetPr>
  <dimension ref="A1:X35"/>
  <sheetViews>
    <sheetView view="pageBreakPreview" zoomScale="60" zoomScaleNormal="75" zoomScalePageLayoutView="0" workbookViewId="0" topLeftCell="A1">
      <selection activeCell="N15" sqref="N15"/>
    </sheetView>
  </sheetViews>
  <sheetFormatPr defaultColWidth="9.140625" defaultRowHeight="12.75"/>
  <cols>
    <col min="1" max="1" width="21.57421875" style="69" customWidth="1"/>
    <col min="2" max="2" width="20.8515625" style="69" customWidth="1"/>
    <col min="3" max="3" width="20.57421875" style="69" customWidth="1"/>
    <col min="4" max="4" width="29.57421875" style="69" customWidth="1"/>
    <col min="5" max="5" width="18.7109375" style="69" customWidth="1"/>
    <col min="6" max="6" width="22.00390625" style="69" customWidth="1"/>
    <col min="7" max="7" width="20.00390625" style="69" customWidth="1"/>
    <col min="8" max="8" width="21.28125" style="69" customWidth="1"/>
    <col min="9" max="9" width="6.57421875" style="69" customWidth="1"/>
    <col min="10" max="10" width="6.8515625" style="69" customWidth="1"/>
    <col min="11" max="11" width="11.421875" style="69" customWidth="1"/>
    <col min="12" max="16384" width="9.140625" style="69" customWidth="1"/>
  </cols>
  <sheetData>
    <row r="1" spans="1:10" ht="25.5" customHeight="1">
      <c r="A1" s="1940" t="s">
        <v>282</v>
      </c>
      <c r="B1" s="1940"/>
      <c r="C1" s="1940"/>
      <c r="D1" s="1940"/>
      <c r="E1" s="1940"/>
      <c r="F1" s="1940"/>
      <c r="G1" s="1940"/>
      <c r="H1" s="1940"/>
      <c r="I1" s="1940"/>
      <c r="J1" s="1940"/>
    </row>
    <row r="2" spans="1:23" s="14" customFormat="1" ht="27" customHeight="1" thickBot="1">
      <c r="A2" s="98" t="s">
        <v>157</v>
      </c>
      <c r="B2" s="72"/>
      <c r="C2" s="72"/>
      <c r="D2" s="72"/>
      <c r="E2" s="72"/>
      <c r="F2" s="72"/>
      <c r="G2" s="72"/>
      <c r="H2" s="72"/>
      <c r="I2" s="72"/>
      <c r="J2" s="72"/>
      <c r="K2" s="72"/>
      <c r="L2" s="69"/>
      <c r="M2" s="69"/>
      <c r="N2" s="69"/>
      <c r="O2" s="69"/>
      <c r="P2" s="69"/>
      <c r="Q2" s="69"/>
      <c r="R2" s="69"/>
      <c r="S2" s="69"/>
      <c r="T2" s="69"/>
      <c r="U2" s="69"/>
      <c r="V2" s="69"/>
      <c r="W2" s="69"/>
    </row>
    <row r="3" spans="1:11" s="220" customFormat="1" ht="18.75" customHeight="1" thickBot="1">
      <c r="A3" s="1547" t="s">
        <v>70</v>
      </c>
      <c r="B3" s="1548"/>
      <c r="C3" s="1602" t="str">
        <f>IF('LFA_Programmatic Progress_1A'!C7="","",'LFA_Programmatic Progress_1A'!C7)</f>
        <v>MNT-910-G03-H</v>
      </c>
      <c r="D3" s="1603"/>
      <c r="E3" s="1603"/>
      <c r="F3" s="1604"/>
      <c r="G3" s="73"/>
      <c r="H3" s="73"/>
      <c r="I3" s="73"/>
      <c r="J3" s="73"/>
      <c r="K3" s="73"/>
    </row>
    <row r="4" spans="1:11" s="220" customFormat="1" ht="15" customHeight="1">
      <c r="A4" s="493" t="s">
        <v>274</v>
      </c>
      <c r="B4" s="513"/>
      <c r="C4" s="53" t="s">
        <v>280</v>
      </c>
      <c r="D4" s="505" t="str">
        <f>IF('LFA_Programmatic Progress_1A'!D12="Select","",'LFA_Programmatic Progress_1A'!D12)</f>
        <v>Semester</v>
      </c>
      <c r="E4" s="5" t="s">
        <v>281</v>
      </c>
      <c r="F4" s="47">
        <f>IF('LFA_Programmatic Progress_1A'!F12="Select","",'LFA_Programmatic Progress_1A'!F12)</f>
        <v>5</v>
      </c>
      <c r="G4" s="73"/>
      <c r="H4" s="73"/>
      <c r="I4" s="73"/>
      <c r="J4" s="73"/>
      <c r="K4" s="73"/>
    </row>
    <row r="5" spans="1:11" s="220" customFormat="1" ht="15" customHeight="1">
      <c r="A5" s="514" t="s">
        <v>275</v>
      </c>
      <c r="B5" s="40"/>
      <c r="C5" s="54" t="s">
        <v>243</v>
      </c>
      <c r="D5" s="520">
        <f>IF('LFA_Programmatic Progress_1A'!D13="","",'LFA_Programmatic Progress_1A'!D13)</f>
        <v>41091</v>
      </c>
      <c r="E5" s="5" t="s">
        <v>261</v>
      </c>
      <c r="F5" s="521">
        <f>IF('LFA_Programmatic Progress_1A'!F13="","",'LFA_Programmatic Progress_1A'!F13)</f>
        <v>41274</v>
      </c>
      <c r="G5" s="73"/>
      <c r="H5" s="73"/>
      <c r="I5" s="73"/>
      <c r="J5" s="73"/>
      <c r="K5" s="73"/>
    </row>
    <row r="6" spans="1:11" s="220" customFormat="1" ht="15" customHeight="1" thickBot="1">
      <c r="A6" s="55" t="s">
        <v>276</v>
      </c>
      <c r="B6" s="41"/>
      <c r="C6" s="1594">
        <f>IF('LFA_Programmatic Progress_1A'!C14="Select","",'LFA_Programmatic Progress_1A'!C14)</f>
        <v>5</v>
      </c>
      <c r="D6" s="1595"/>
      <c r="E6" s="1595"/>
      <c r="F6" s="1596"/>
      <c r="G6" s="73"/>
      <c r="H6" s="73"/>
      <c r="I6" s="73"/>
      <c r="J6" s="73"/>
      <c r="K6" s="73"/>
    </row>
    <row r="7" spans="1:11" ht="21" customHeight="1">
      <c r="A7" s="72"/>
      <c r="B7" s="72"/>
      <c r="C7" s="72"/>
      <c r="D7" s="72"/>
      <c r="E7" s="72"/>
      <c r="F7" s="72"/>
      <c r="G7" s="72"/>
      <c r="H7" s="72"/>
      <c r="I7" s="72"/>
      <c r="J7" s="72"/>
      <c r="K7" s="72"/>
    </row>
    <row r="8" spans="1:11" s="1038" customFormat="1" ht="28.5" customHeight="1">
      <c r="A8" s="2439" t="s">
        <v>436</v>
      </c>
      <c r="B8" s="2439"/>
      <c r="C8" s="2439"/>
      <c r="D8" s="2439"/>
      <c r="E8" s="2439"/>
      <c r="F8" s="2440"/>
      <c r="G8" s="234"/>
      <c r="H8" s="217"/>
      <c r="I8" s="217"/>
      <c r="J8" s="217"/>
      <c r="K8" s="1248"/>
    </row>
    <row r="9" spans="1:11" s="1038" customFormat="1" ht="4.5" customHeight="1" thickBot="1">
      <c r="A9" s="233"/>
      <c r="B9" s="233"/>
      <c r="C9" s="233"/>
      <c r="D9" s="233"/>
      <c r="E9" s="233"/>
      <c r="F9" s="233"/>
      <c r="G9" s="219"/>
      <c r="H9" s="219"/>
      <c r="I9" s="219"/>
      <c r="J9" s="219"/>
      <c r="K9" s="1249"/>
    </row>
    <row r="10" spans="1:11" s="1038" customFormat="1" ht="23.25" customHeight="1">
      <c r="A10" s="2436" t="s">
        <v>580</v>
      </c>
      <c r="B10" s="2437"/>
      <c r="C10" s="2437"/>
      <c r="D10" s="2437"/>
      <c r="E10" s="2437"/>
      <c r="F10" s="2437"/>
      <c r="G10" s="2437"/>
      <c r="H10" s="2437"/>
      <c r="I10" s="2437"/>
      <c r="J10" s="2437"/>
      <c r="K10" s="2438"/>
    </row>
    <row r="11" spans="1:11" s="1038" customFormat="1" ht="64.5" customHeight="1">
      <c r="A11" s="2441" t="s">
        <v>581</v>
      </c>
      <c r="B11" s="2442"/>
      <c r="C11" s="2442"/>
      <c r="D11" s="2442"/>
      <c r="E11" s="2442"/>
      <c r="F11" s="2442"/>
      <c r="G11" s="2442"/>
      <c r="H11" s="2442"/>
      <c r="I11" s="2442"/>
      <c r="J11" s="2442"/>
      <c r="K11" s="2442"/>
    </row>
    <row r="12" spans="1:11" s="1038" customFormat="1" ht="15" customHeight="1">
      <c r="A12" s="1241"/>
      <c r="B12" s="1278"/>
      <c r="C12" s="1278"/>
      <c r="D12" s="1278"/>
      <c r="E12" s="1278"/>
      <c r="F12" s="1278"/>
      <c r="G12" s="1278"/>
      <c r="H12" s="1278"/>
      <c r="I12" s="1278"/>
      <c r="J12" s="1278"/>
      <c r="K12" s="1278"/>
    </row>
    <row r="13" spans="1:11" s="1038" customFormat="1" ht="28.5" customHeight="1">
      <c r="A13" s="1279" t="s">
        <v>577</v>
      </c>
      <c r="B13" s="1243" t="s">
        <v>260</v>
      </c>
      <c r="C13" s="1280"/>
      <c r="D13" s="1281" t="s">
        <v>578</v>
      </c>
      <c r="E13" s="1243" t="s">
        <v>260</v>
      </c>
      <c r="F13" s="1280"/>
      <c r="G13" s="1281" t="s">
        <v>579</v>
      </c>
      <c r="H13" s="1243" t="s">
        <v>260</v>
      </c>
      <c r="I13" s="1280"/>
      <c r="J13" s="1280"/>
      <c r="K13" s="1280"/>
    </row>
    <row r="14" spans="1:11" s="1038" customFormat="1" ht="18.75" customHeight="1" thickBot="1">
      <c r="A14" s="1279"/>
      <c r="B14" s="1282"/>
      <c r="C14" s="1280"/>
      <c r="D14" s="1281"/>
      <c r="E14" s="1282"/>
      <c r="F14" s="1280"/>
      <c r="G14" s="1280"/>
      <c r="H14" s="1282"/>
      <c r="I14" s="1280"/>
      <c r="J14" s="1280"/>
      <c r="K14" s="1280"/>
    </row>
    <row r="15" spans="1:11" s="1038" customFormat="1" ht="79.5" customHeight="1">
      <c r="A15" s="2419"/>
      <c r="B15" s="2420"/>
      <c r="C15" s="2420"/>
      <c r="D15" s="2420"/>
      <c r="E15" s="2420"/>
      <c r="F15" s="2420"/>
      <c r="G15" s="2420"/>
      <c r="H15" s="2420"/>
      <c r="I15" s="2420"/>
      <c r="J15" s="2420"/>
      <c r="K15" s="2421"/>
    </row>
    <row r="16" spans="1:11" s="1038" customFormat="1" ht="102.75" customHeight="1" thickBot="1">
      <c r="A16" s="2422"/>
      <c r="B16" s="2423"/>
      <c r="C16" s="2423"/>
      <c r="D16" s="2423"/>
      <c r="E16" s="2423"/>
      <c r="F16" s="2423"/>
      <c r="G16" s="2423"/>
      <c r="H16" s="2423"/>
      <c r="I16" s="2423"/>
      <c r="J16" s="2423"/>
      <c r="K16" s="2424"/>
    </row>
    <row r="17" spans="1:11" ht="27" customHeight="1" thickBot="1">
      <c r="A17" s="648"/>
      <c r="B17" s="648"/>
      <c r="C17" s="648"/>
      <c r="D17" s="648"/>
      <c r="E17" s="648"/>
      <c r="F17" s="648"/>
      <c r="G17" s="648"/>
      <c r="H17" s="648"/>
      <c r="I17" s="648"/>
      <c r="J17" s="648"/>
      <c r="K17" s="1250"/>
    </row>
    <row r="18" spans="1:11" s="88" customFormat="1" ht="21.75" customHeight="1">
      <c r="A18" s="2430" t="s">
        <v>287</v>
      </c>
      <c r="B18" s="2431"/>
      <c r="C18" s="2431"/>
      <c r="D18" s="2431"/>
      <c r="E18" s="2431"/>
      <c r="F18" s="2431"/>
      <c r="G18" s="2431"/>
      <c r="H18" s="2431"/>
      <c r="I18" s="2431"/>
      <c r="J18" s="2431"/>
      <c r="K18" s="2432"/>
    </row>
    <row r="19" spans="1:11" s="1038" customFormat="1" ht="35.25" customHeight="1">
      <c r="A19" s="2425"/>
      <c r="B19" s="2426"/>
      <c r="C19" s="2426"/>
      <c r="D19" s="2426"/>
      <c r="E19" s="2426"/>
      <c r="F19" s="2426"/>
      <c r="G19" s="2426"/>
      <c r="H19" s="2426"/>
      <c r="I19" s="2426"/>
      <c r="J19" s="2426"/>
      <c r="K19" s="2427"/>
    </row>
    <row r="20" spans="1:11" s="88" customFormat="1" ht="43.5" customHeight="1" thickBot="1">
      <c r="A20" s="2422"/>
      <c r="B20" s="2423"/>
      <c r="C20" s="2423"/>
      <c r="D20" s="2423"/>
      <c r="E20" s="2423"/>
      <c r="F20" s="2423"/>
      <c r="G20" s="2423"/>
      <c r="H20" s="2423"/>
      <c r="I20" s="2423"/>
      <c r="J20" s="2423"/>
      <c r="K20" s="2424"/>
    </row>
    <row r="21" spans="1:11" s="88" customFormat="1" ht="30.75" customHeight="1" thickBot="1">
      <c r="A21" s="647"/>
      <c r="B21" s="647"/>
      <c r="C21" s="647"/>
      <c r="D21" s="647"/>
      <c r="E21" s="647"/>
      <c r="F21" s="647"/>
      <c r="G21" s="647"/>
      <c r="H21" s="647"/>
      <c r="I21" s="647"/>
      <c r="J21" s="647"/>
      <c r="K21" s="1251"/>
    </row>
    <row r="22" spans="1:11" s="88" customFormat="1" ht="24.75" customHeight="1">
      <c r="A22" s="2433" t="s">
        <v>288</v>
      </c>
      <c r="B22" s="2434"/>
      <c r="C22" s="2434"/>
      <c r="D22" s="2434"/>
      <c r="E22" s="2434"/>
      <c r="F22" s="2434"/>
      <c r="G22" s="2434"/>
      <c r="H22" s="2434"/>
      <c r="I22" s="2434"/>
      <c r="J22" s="2434"/>
      <c r="K22" s="2435"/>
    </row>
    <row r="23" spans="1:11" s="1038" customFormat="1" ht="23.25" customHeight="1">
      <c r="A23" s="2425"/>
      <c r="B23" s="2426"/>
      <c r="C23" s="2426"/>
      <c r="D23" s="2426"/>
      <c r="E23" s="2426"/>
      <c r="F23" s="2426"/>
      <c r="G23" s="2426"/>
      <c r="H23" s="2426"/>
      <c r="I23" s="2426"/>
      <c r="J23" s="2426"/>
      <c r="K23" s="2427"/>
    </row>
    <row r="24" spans="1:11" s="88" customFormat="1" ht="42.75" customHeight="1" thickBot="1">
      <c r="A24" s="2422"/>
      <c r="B24" s="2423"/>
      <c r="C24" s="2423"/>
      <c r="D24" s="2423"/>
      <c r="E24" s="2423"/>
      <c r="F24" s="2423"/>
      <c r="G24" s="2423"/>
      <c r="H24" s="2423"/>
      <c r="I24" s="2423"/>
      <c r="J24" s="2423"/>
      <c r="K24" s="2424"/>
    </row>
    <row r="25" spans="1:11" ht="12.75" hidden="1">
      <c r="A25" s="834"/>
      <c r="B25" s="834"/>
      <c r="C25" s="834"/>
      <c r="D25" s="834"/>
      <c r="E25" s="834"/>
      <c r="F25" s="834"/>
      <c r="G25" s="834"/>
      <c r="H25" s="834"/>
      <c r="I25" s="834"/>
      <c r="J25" s="834"/>
      <c r="K25" s="804"/>
    </row>
    <row r="26" spans="1:11" s="88" customFormat="1" ht="18.75" customHeight="1">
      <c r="A26" s="2428"/>
      <c r="B26" s="2429"/>
      <c r="C26" s="2429"/>
      <c r="D26" s="2429"/>
      <c r="E26" s="2429"/>
      <c r="F26" s="2429"/>
      <c r="G26" s="2429"/>
      <c r="H26" s="2429"/>
      <c r="I26" s="2429"/>
      <c r="J26" s="2429"/>
      <c r="K26" s="2429"/>
    </row>
    <row r="27" spans="1:16" s="1055" customFormat="1" ht="18.75" customHeight="1">
      <c r="A27" s="1241"/>
      <c r="B27" s="1241"/>
      <c r="C27" s="1241"/>
      <c r="E27" s="1242"/>
      <c r="F27" s="1242"/>
      <c r="G27" s="1242"/>
      <c r="H27" s="1242"/>
      <c r="I27" s="1242"/>
      <c r="J27" s="1242"/>
      <c r="K27" s="1241"/>
      <c r="L27" s="1241"/>
      <c r="M27" s="1241"/>
      <c r="N27" s="1241"/>
      <c r="O27" s="1241"/>
      <c r="P27" s="1241"/>
    </row>
    <row r="28" spans="1:14" s="88" customFormat="1" ht="25.5" customHeight="1">
      <c r="A28" s="1241"/>
      <c r="B28" s="1216"/>
      <c r="C28" s="1282"/>
      <c r="E28" s="92"/>
      <c r="F28" s="92"/>
      <c r="G28" s="92"/>
      <c r="H28" s="92"/>
      <c r="I28" s="92"/>
      <c r="J28" s="92"/>
      <c r="K28" s="92"/>
      <c r="L28" s="92"/>
      <c r="M28" s="92"/>
      <c r="N28" s="92"/>
    </row>
    <row r="29" spans="1:14" s="88" customFormat="1" ht="6" customHeight="1">
      <c r="A29" s="518"/>
      <c r="C29" s="518"/>
      <c r="D29" s="1229"/>
      <c r="E29" s="92"/>
      <c r="F29" s="92"/>
      <c r="G29" s="92"/>
      <c r="H29" s="92"/>
      <c r="I29" s="92"/>
      <c r="J29" s="92"/>
      <c r="K29" s="92"/>
      <c r="L29" s="92"/>
      <c r="M29" s="92"/>
      <c r="N29" s="92"/>
    </row>
    <row r="30" spans="1:14" s="88" customFormat="1" ht="30" customHeight="1">
      <c r="A30" s="1241"/>
      <c r="B30" s="1244"/>
      <c r="C30" s="1282"/>
      <c r="D30" s="1229"/>
      <c r="E30" s="92"/>
      <c r="F30" s="92"/>
      <c r="G30" s="92"/>
      <c r="H30" s="92"/>
      <c r="I30" s="92"/>
      <c r="J30" s="92"/>
      <c r="K30" s="92"/>
      <c r="L30" s="92"/>
      <c r="M30" s="92"/>
      <c r="N30" s="92"/>
    </row>
    <row r="31" spans="1:14" s="88" customFormat="1" ht="6" customHeight="1">
      <c r="A31" s="518"/>
      <c r="C31" s="518"/>
      <c r="D31" s="1229"/>
      <c r="E31" s="92"/>
      <c r="F31" s="92"/>
      <c r="G31" s="92"/>
      <c r="H31" s="92"/>
      <c r="I31" s="92"/>
      <c r="J31" s="92"/>
      <c r="K31" s="92"/>
      <c r="L31" s="92"/>
      <c r="M31" s="92"/>
      <c r="N31" s="92"/>
    </row>
    <row r="32" spans="1:14" s="88" customFormat="1" ht="25.5" customHeight="1">
      <c r="A32" s="1241"/>
      <c r="B32" s="1216"/>
      <c r="C32" s="1282"/>
      <c r="D32" s="1229"/>
      <c r="E32" s="92"/>
      <c r="F32" s="1195"/>
      <c r="G32" s="1195"/>
      <c r="H32" s="1195"/>
      <c r="I32" s="1195"/>
      <c r="J32" s="1195"/>
      <c r="K32" s="1195"/>
      <c r="L32" s="1195"/>
      <c r="M32" s="1195"/>
      <c r="N32" s="92"/>
    </row>
    <row r="33" spans="1:14" s="88" customFormat="1" ht="6" customHeight="1">
      <c r="A33" s="518"/>
      <c r="C33" s="518"/>
      <c r="D33" s="1229"/>
      <c r="E33" s="92"/>
      <c r="F33" s="92"/>
      <c r="G33" s="92"/>
      <c r="H33" s="92"/>
      <c r="I33" s="92"/>
      <c r="J33" s="92"/>
      <c r="K33" s="92"/>
      <c r="L33" s="92"/>
      <c r="M33" s="92"/>
      <c r="N33" s="92"/>
    </row>
    <row r="34" spans="1:14" s="88" customFormat="1" ht="15.75" customHeight="1">
      <c r="A34" s="1245"/>
      <c r="B34" s="1246"/>
      <c r="C34" s="1246"/>
      <c r="D34" s="1246"/>
      <c r="E34" s="1247"/>
      <c r="F34" s="1247"/>
      <c r="G34" s="1247"/>
      <c r="H34" s="1247"/>
      <c r="I34" s="1247"/>
      <c r="J34" s="1247"/>
      <c r="K34" s="1247"/>
      <c r="L34" s="1247"/>
      <c r="M34" s="1247"/>
      <c r="N34" s="1247"/>
    </row>
    <row r="35" spans="1:24" ht="15.75" customHeight="1">
      <c r="A35" s="66"/>
      <c r="B35" s="78"/>
      <c r="C35" s="78"/>
      <c r="D35" s="78"/>
      <c r="E35" s="70"/>
      <c r="F35" s="70"/>
      <c r="G35" s="70"/>
      <c r="H35" s="70"/>
      <c r="I35" s="70"/>
      <c r="K35" s="649"/>
      <c r="L35" s="649"/>
      <c r="M35" s="649"/>
      <c r="R35" s="1038"/>
      <c r="S35" s="1038"/>
      <c r="T35" s="1038"/>
      <c r="U35" s="1038"/>
      <c r="V35" s="1038"/>
      <c r="W35" s="1038"/>
      <c r="X35" s="1038"/>
    </row>
    <row r="41" ht="12" customHeight="1"/>
  </sheetData>
  <sheetProtection password="92D1" sheet="1" formatRows="0"/>
  <mergeCells count="13">
    <mergeCell ref="A10:K10"/>
    <mergeCell ref="A8:F8"/>
    <mergeCell ref="A11:K11"/>
    <mergeCell ref="A15:K16"/>
    <mergeCell ref="A19:K20"/>
    <mergeCell ref="A23:K24"/>
    <mergeCell ref="A26:K26"/>
    <mergeCell ref="A1:J1"/>
    <mergeCell ref="A3:B3"/>
    <mergeCell ref="C3:F3"/>
    <mergeCell ref="C6:F6"/>
    <mergeCell ref="A18:K18"/>
    <mergeCell ref="A22:K22"/>
  </mergeCells>
  <conditionalFormatting sqref="D29">
    <cfRule type="cellIs" priority="3" dxfId="4" operator="notEqual" stopIfTrue="1">
      <formula>'LFA_Overall Performance_6'!#REF!</formula>
    </cfRule>
  </conditionalFormatting>
  <conditionalFormatting sqref="D31">
    <cfRule type="cellIs" priority="2" dxfId="4" operator="notEqual" stopIfTrue="1">
      <formula>'LFA_Overall Performance_6'!#REF!</formula>
    </cfRule>
  </conditionalFormatting>
  <conditionalFormatting sqref="D33">
    <cfRule type="cellIs" priority="1" dxfId="4" operator="notEqual" stopIfTrue="1">
      <formula>'LFA_Overall Performance_6'!#REF!</formula>
    </cfRule>
  </conditionalFormatting>
  <dataValidations count="2">
    <dataValidation type="list" allowBlank="1" showInputMessage="1" showErrorMessage="1" sqref="C28 C32 B13:B14 H13:H14">
      <formula1>"Select, A1, A2, B1, B2, C"</formula1>
    </dataValidation>
    <dataValidation type="list" allowBlank="1" showInputMessage="1" showErrorMessage="1" sqref="C30 E13:E14">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6" r:id="rId1"/>
  <headerFooter alignWithMargins="0">
    <oddFooter>&amp;L&amp;9&amp;F&amp;C&amp;A&amp;R&amp;9Page &amp;P of &amp;N</oddFooter>
  </headerFooter>
</worksheet>
</file>

<file path=xl/worksheets/sheet26.xml><?xml version="1.0" encoding="utf-8"?>
<worksheet xmlns="http://schemas.openxmlformats.org/spreadsheetml/2006/main" xmlns:r="http://schemas.openxmlformats.org/officeDocument/2006/relationships">
  <sheetPr>
    <tabColor indexed="40"/>
    <pageSetUpPr fitToPage="1"/>
  </sheetPr>
  <dimension ref="A1:X69"/>
  <sheetViews>
    <sheetView view="pageBreakPreview" zoomScale="70" zoomScaleNormal="70" zoomScaleSheetLayoutView="70" zoomScalePageLayoutView="0" workbookViewId="0" topLeftCell="A22">
      <selection activeCell="G73" sqref="G73"/>
    </sheetView>
  </sheetViews>
  <sheetFormatPr defaultColWidth="0" defaultRowHeight="12.75"/>
  <cols>
    <col min="1" max="1" width="3.8515625" style="69" customWidth="1"/>
    <col min="2" max="2" width="23.00390625" style="69" customWidth="1"/>
    <col min="3" max="3" width="26.00390625" style="69" customWidth="1"/>
    <col min="4" max="4" width="22.7109375" style="69" customWidth="1"/>
    <col min="5" max="5" width="18.7109375" style="69" customWidth="1"/>
    <col min="6" max="6" width="25.7109375" style="69" customWidth="1"/>
    <col min="7" max="7" width="18.57421875" style="69" customWidth="1"/>
    <col min="8" max="8" width="18.140625" style="69" customWidth="1"/>
    <col min="9" max="9" width="13.421875" style="69" customWidth="1"/>
    <col min="10" max="10" width="34.421875" style="69" customWidth="1"/>
    <col min="11" max="11" width="3.00390625" style="69" customWidth="1"/>
    <col min="12" max="12" width="21.57421875" style="69" bestFit="1" customWidth="1"/>
    <col min="13" max="13" width="18.57421875" style="69" customWidth="1"/>
    <col min="14" max="14" width="13.7109375" style="69" bestFit="1" customWidth="1"/>
    <col min="15" max="15" width="18.57421875" style="69" customWidth="1"/>
    <col min="16" max="16" width="2.7109375" style="69" customWidth="1"/>
    <col min="17" max="23" width="9.140625" style="69" customWidth="1"/>
    <col min="24" max="24" width="8.7109375" style="69" customWidth="1"/>
    <col min="25" max="16384" width="0" style="69" hidden="1" customWidth="1"/>
  </cols>
  <sheetData>
    <row r="1" spans="1:24" s="72" customFormat="1" ht="25.5" customHeight="1">
      <c r="A1" s="1940" t="s">
        <v>282</v>
      </c>
      <c r="B1" s="1940"/>
      <c r="C1" s="1940"/>
      <c r="D1" s="1940"/>
      <c r="E1" s="1940"/>
      <c r="F1" s="1940"/>
      <c r="G1" s="1940"/>
      <c r="H1" s="1940"/>
      <c r="I1" s="1940"/>
      <c r="J1" s="1940"/>
      <c r="K1" s="69"/>
      <c r="L1" s="69"/>
      <c r="M1" s="69"/>
      <c r="R1" s="74"/>
      <c r="S1" s="1038"/>
      <c r="T1" s="1038"/>
      <c r="U1" s="1038"/>
      <c r="V1" s="1038"/>
      <c r="W1" s="1038"/>
      <c r="X1" s="1038"/>
    </row>
    <row r="2" spans="1:24" s="72" customFormat="1" ht="14.25" customHeight="1" thickBot="1">
      <c r="A2" s="69"/>
      <c r="B2" s="69"/>
      <c r="C2" s="69"/>
      <c r="D2" s="69"/>
      <c r="E2" s="69"/>
      <c r="F2" s="69"/>
      <c r="G2" s="69"/>
      <c r="H2" s="78"/>
      <c r="I2" s="83"/>
      <c r="J2" s="69"/>
      <c r="K2" s="69"/>
      <c r="L2" s="69"/>
      <c r="M2" s="69"/>
      <c r="R2" s="74"/>
      <c r="S2" s="1038"/>
      <c r="T2" s="1038"/>
      <c r="U2" s="1038"/>
      <c r="V2" s="1038"/>
      <c r="W2" s="1038"/>
      <c r="X2" s="1038"/>
    </row>
    <row r="3" spans="1:24" s="13" customFormat="1" ht="15" customHeight="1" thickBot="1">
      <c r="A3" s="1972" t="s">
        <v>141</v>
      </c>
      <c r="B3" s="2203"/>
      <c r="C3" s="1973"/>
      <c r="D3" s="2463">
        <f>IF('LFA_Programmatic Progress_1A'!C3="","",'LFA_Programmatic Progress_1A'!C3)</f>
      </c>
      <c r="E3" s="2464"/>
      <c r="F3" s="2464"/>
      <c r="G3" s="2465"/>
      <c r="H3" s="82"/>
      <c r="I3" s="63"/>
      <c r="J3" s="63"/>
      <c r="K3" s="84"/>
      <c r="L3" s="63"/>
      <c r="M3" s="63"/>
      <c r="N3" s="63"/>
      <c r="O3" s="63"/>
      <c r="P3" s="63"/>
      <c r="Q3" s="63"/>
      <c r="R3" s="74"/>
      <c r="S3" s="1038"/>
      <c r="T3" s="1038"/>
      <c r="U3" s="1038"/>
      <c r="V3" s="1038"/>
      <c r="W3" s="1038"/>
      <c r="X3" s="1038"/>
    </row>
    <row r="4" spans="1:24" s="13" customFormat="1" ht="27.75" customHeight="1" thickBot="1">
      <c r="A4" s="99" t="s">
        <v>156</v>
      </c>
      <c r="B4" s="72"/>
      <c r="C4" s="72"/>
      <c r="D4" s="72"/>
      <c r="E4" s="72"/>
      <c r="F4" s="72"/>
      <c r="G4" s="72"/>
      <c r="H4" s="72"/>
      <c r="I4" s="72"/>
      <c r="J4" s="72"/>
      <c r="K4" s="72"/>
      <c r="L4" s="72"/>
      <c r="M4" s="72"/>
      <c r="N4" s="72"/>
      <c r="O4" s="72"/>
      <c r="P4" s="72"/>
      <c r="Q4" s="72"/>
      <c r="R4" s="72"/>
      <c r="S4" s="69"/>
      <c r="T4" s="69"/>
      <c r="U4" s="69"/>
      <c r="V4" s="69"/>
      <c r="W4" s="69"/>
      <c r="X4" s="69"/>
    </row>
    <row r="5" spans="1:24" s="13" customFormat="1" ht="15" customHeight="1">
      <c r="A5" s="1547" t="s">
        <v>68</v>
      </c>
      <c r="B5" s="1600"/>
      <c r="C5" s="1548"/>
      <c r="D5" s="1977" t="str">
        <f>IF('LFA_Programmatic Progress_1A'!C5="","",'LFA_Programmatic Progress_1A'!C5)</f>
        <v>Montenegro</v>
      </c>
      <c r="E5" s="1978"/>
      <c r="F5" s="1978"/>
      <c r="G5" s="1979"/>
      <c r="H5" s="82"/>
      <c r="I5" s="63"/>
      <c r="J5" s="63"/>
      <c r="K5" s="84"/>
      <c r="L5" s="63"/>
      <c r="M5" s="63"/>
      <c r="N5" s="63"/>
      <c r="O5" s="63"/>
      <c r="P5" s="63"/>
      <c r="Q5" s="63"/>
      <c r="R5" s="74"/>
      <c r="S5" s="1038"/>
      <c r="T5" s="1038"/>
      <c r="U5" s="1038"/>
      <c r="V5" s="1038"/>
      <c r="W5" s="1038"/>
      <c r="X5" s="1038"/>
    </row>
    <row r="6" spans="1:24" s="13" customFormat="1" ht="15" customHeight="1">
      <c r="A6" s="1552" t="s">
        <v>69</v>
      </c>
      <c r="B6" s="2039"/>
      <c r="C6" s="1553"/>
      <c r="D6" s="1913" t="str">
        <f>IF('LFA_Programmatic Progress_1A'!C6="","",'LFA_Programmatic Progress_1A'!C6)</f>
        <v>HIV/AIDS</v>
      </c>
      <c r="E6" s="1914"/>
      <c r="F6" s="1914"/>
      <c r="G6" s="1915"/>
      <c r="H6" s="82"/>
      <c r="I6" s="2443"/>
      <c r="J6" s="2443"/>
      <c r="K6" s="2443"/>
      <c r="L6" s="2443"/>
      <c r="M6" s="2443"/>
      <c r="N6" s="63"/>
      <c r="O6" s="63"/>
      <c r="P6" s="63"/>
      <c r="Q6" s="63"/>
      <c r="R6" s="74"/>
      <c r="S6" s="1038"/>
      <c r="T6" s="1038"/>
      <c r="U6" s="1038"/>
      <c r="V6" s="1038"/>
      <c r="W6" s="1038"/>
      <c r="X6" s="1038"/>
    </row>
    <row r="7" spans="1:24" s="13" customFormat="1" ht="27.75" customHeight="1">
      <c r="A7" s="1552" t="s">
        <v>268</v>
      </c>
      <c r="B7" s="2039"/>
      <c r="C7" s="1553"/>
      <c r="D7" s="1962" t="str">
        <f>IF('LFA_Programmatic Progress_1A'!C7="","",'LFA_Programmatic Progress_1A'!C7)</f>
        <v>MNT-910-G03-H</v>
      </c>
      <c r="E7" s="1963"/>
      <c r="F7" s="1963"/>
      <c r="G7" s="1964"/>
      <c r="H7" s="85"/>
      <c r="I7" s="2443"/>
      <c r="J7" s="2443"/>
      <c r="K7" s="2443"/>
      <c r="L7" s="2443"/>
      <c r="M7" s="2443"/>
      <c r="N7" s="63"/>
      <c r="O7" s="63"/>
      <c r="P7" s="63"/>
      <c r="Q7" s="63"/>
      <c r="R7" s="74"/>
      <c r="S7" s="1038"/>
      <c r="T7" s="1038"/>
      <c r="U7" s="1038"/>
      <c r="V7" s="1038"/>
      <c r="W7" s="1038"/>
      <c r="X7" s="1038"/>
    </row>
    <row r="8" spans="1:24" s="13" customFormat="1" ht="15" customHeight="1">
      <c r="A8" s="1552" t="s">
        <v>241</v>
      </c>
      <c r="B8" s="2039"/>
      <c r="C8" s="1553"/>
      <c r="D8" s="1913" t="str">
        <f>IF('LFA_Programmatic Progress_1A'!C8="","",'LFA_Programmatic Progress_1A'!C8)</f>
        <v>UNDP</v>
      </c>
      <c r="E8" s="1914"/>
      <c r="F8" s="1914"/>
      <c r="G8" s="1915"/>
      <c r="H8" s="82"/>
      <c r="I8" s="2443"/>
      <c r="J8" s="2443"/>
      <c r="K8" s="2443"/>
      <c r="L8" s="2443"/>
      <c r="M8" s="2443"/>
      <c r="N8" s="63"/>
      <c r="O8" s="63"/>
      <c r="P8" s="63"/>
      <c r="Q8" s="63"/>
      <c r="R8" s="74"/>
      <c r="S8" s="1038"/>
      <c r="T8" s="1038"/>
      <c r="U8" s="1038"/>
      <c r="V8" s="1038"/>
      <c r="W8" s="1038"/>
      <c r="X8" s="1038"/>
    </row>
    <row r="9" spans="1:24" s="13" customFormat="1" ht="15" customHeight="1">
      <c r="A9" s="1552" t="s">
        <v>266</v>
      </c>
      <c r="B9" s="2039"/>
      <c r="C9" s="1553"/>
      <c r="D9" s="1986">
        <f>IF('LFA_Programmatic Progress_1A'!C9="","",'LFA_Programmatic Progress_1A'!C9)</f>
        <v>40360</v>
      </c>
      <c r="E9" s="1987"/>
      <c r="F9" s="1987"/>
      <c r="G9" s="1988"/>
      <c r="H9" s="62"/>
      <c r="I9" s="63"/>
      <c r="J9" s="63"/>
      <c r="K9" s="63"/>
      <c r="L9" s="63"/>
      <c r="M9" s="63"/>
      <c r="N9" s="63"/>
      <c r="O9" s="63"/>
      <c r="P9" s="63"/>
      <c r="Q9" s="63"/>
      <c r="R9" s="74"/>
      <c r="S9" s="1038"/>
      <c r="T9" s="1038"/>
      <c r="U9" s="1038"/>
      <c r="V9" s="1038"/>
      <c r="W9" s="1038"/>
      <c r="X9" s="1038"/>
    </row>
    <row r="10" spans="1:24" s="13" customFormat="1" ht="15" customHeight="1" thickBot="1">
      <c r="A10" s="1557" t="s">
        <v>242</v>
      </c>
      <c r="B10" s="2210"/>
      <c r="C10" s="1558"/>
      <c r="D10" s="1594" t="str">
        <f>IF('LFA_Programmatic Progress_1A'!C10="","",'LFA_Programmatic Progress_1A'!C10)</f>
        <v>EUR</v>
      </c>
      <c r="E10" s="1595"/>
      <c r="F10" s="1595"/>
      <c r="G10" s="1596"/>
      <c r="H10" s="82"/>
      <c r="I10" s="63"/>
      <c r="J10" s="63"/>
      <c r="K10" s="63"/>
      <c r="L10" s="63"/>
      <c r="M10" s="63"/>
      <c r="N10" s="63"/>
      <c r="O10" s="63"/>
      <c r="P10" s="63"/>
      <c r="Q10" s="63"/>
      <c r="R10" s="74"/>
      <c r="S10" s="1038"/>
      <c r="T10" s="1038"/>
      <c r="U10" s="1038"/>
      <c r="V10" s="1038"/>
      <c r="W10" s="1038"/>
      <c r="X10" s="1038"/>
    </row>
    <row r="11" spans="1:24" s="13" customFormat="1" ht="27" customHeight="1" thickBot="1">
      <c r="A11" s="98" t="s">
        <v>157</v>
      </c>
      <c r="B11" s="72"/>
      <c r="C11" s="72"/>
      <c r="D11" s="72"/>
      <c r="E11" s="72"/>
      <c r="F11" s="72"/>
      <c r="G11" s="72"/>
      <c r="H11" s="72"/>
      <c r="I11" s="98" t="s">
        <v>158</v>
      </c>
      <c r="J11" s="72"/>
      <c r="K11" s="72"/>
      <c r="L11" s="72"/>
      <c r="M11" s="72"/>
      <c r="N11" s="72"/>
      <c r="O11" s="72"/>
      <c r="P11" s="72"/>
      <c r="Q11" s="72"/>
      <c r="R11" s="72"/>
      <c r="S11" s="69"/>
      <c r="T11" s="69"/>
      <c r="U11" s="69"/>
      <c r="V11" s="69"/>
      <c r="W11" s="69"/>
      <c r="X11" s="69"/>
    </row>
    <row r="12" spans="1:24" s="13" customFormat="1" ht="15" customHeight="1">
      <c r="A12" s="2445" t="s">
        <v>274</v>
      </c>
      <c r="B12" s="2446"/>
      <c r="C12" s="2447"/>
      <c r="D12" s="53" t="s">
        <v>280</v>
      </c>
      <c r="E12" s="94" t="str">
        <f>IF('LFA_Programmatic Progress_1A'!D12="Select","",'LFA_Programmatic Progress_1A'!D12)</f>
        <v>Semester</v>
      </c>
      <c r="F12" s="43" t="s">
        <v>281</v>
      </c>
      <c r="G12" s="96">
        <f>IF('LFA_Programmatic Progress_1A'!F12="Select","",'LFA_Programmatic Progress_1A'!F12)</f>
        <v>5</v>
      </c>
      <c r="H12" s="82"/>
      <c r="I12" s="2445" t="s">
        <v>279</v>
      </c>
      <c r="J12" s="2446"/>
      <c r="K12" s="2447"/>
      <c r="L12" s="53" t="s">
        <v>280</v>
      </c>
      <c r="M12" s="94" t="str">
        <f>IF('LFA_Programmatic Progress_1A'!D16="Select","",'LFA_Programmatic Progress_1A'!D16)</f>
        <v>Annual</v>
      </c>
      <c r="N12" s="43" t="s">
        <v>281</v>
      </c>
      <c r="O12" s="96">
        <f>IF('LFA_Programmatic Progress_1A'!F16="Select","",'LFA_Programmatic Progress_1A'!F16)</f>
        <v>6</v>
      </c>
      <c r="P12" s="63"/>
      <c r="Q12" s="63"/>
      <c r="R12" s="74"/>
      <c r="S12" s="1038"/>
      <c r="T12" s="1038"/>
      <c r="U12" s="1038"/>
      <c r="V12" s="1038"/>
      <c r="W12" s="1038"/>
      <c r="X12" s="1038"/>
    </row>
    <row r="13" spans="1:24" s="13" customFormat="1" ht="15" customHeight="1">
      <c r="A13" s="2187" t="s">
        <v>275</v>
      </c>
      <c r="B13" s="1947"/>
      <c r="C13" s="1946"/>
      <c r="D13" s="54" t="s">
        <v>243</v>
      </c>
      <c r="E13" s="95">
        <f>IF('LFA_Programmatic Progress_1A'!D13="Select","",'LFA_Programmatic Progress_1A'!D13)</f>
        <v>41091</v>
      </c>
      <c r="F13" s="5" t="s">
        <v>261</v>
      </c>
      <c r="G13" s="97">
        <f>IF('LFA_Programmatic Progress_1A'!F13="Select","",'LFA_Programmatic Progress_1A'!F13)</f>
        <v>41274</v>
      </c>
      <c r="H13" s="62"/>
      <c r="I13" s="2187" t="s">
        <v>277</v>
      </c>
      <c r="J13" s="1947"/>
      <c r="K13" s="1946"/>
      <c r="L13" s="54" t="s">
        <v>243</v>
      </c>
      <c r="M13" s="95">
        <f>IF('LFA_Programmatic Progress_1A'!D17="Select","",'LFA_Programmatic Progress_1A'!D17)</f>
        <v>41275</v>
      </c>
      <c r="N13" s="5" t="s">
        <v>261</v>
      </c>
      <c r="O13" s="97">
        <f>IF('LFA_Programmatic Progress_1A'!F17="Select","",'LFA_Programmatic Progress_1A'!F17)</f>
        <v>41639</v>
      </c>
      <c r="P13" s="63"/>
      <c r="Q13" s="63"/>
      <c r="R13" s="74"/>
      <c r="S13" s="1038"/>
      <c r="T13" s="1038"/>
      <c r="U13" s="1038"/>
      <c r="V13" s="1038"/>
      <c r="W13" s="1038"/>
      <c r="X13" s="1038"/>
    </row>
    <row r="14" spans="1:24" s="13" customFormat="1" ht="15" customHeight="1" thickBot="1">
      <c r="A14" s="2188" t="s">
        <v>276</v>
      </c>
      <c r="B14" s="2189"/>
      <c r="C14" s="2190"/>
      <c r="D14" s="1595">
        <f>IF('LFA_Programmatic Progress_1A'!C14="Select","",'LFA_Programmatic Progress_1A'!C14)</f>
        <v>5</v>
      </c>
      <c r="E14" s="1595"/>
      <c r="F14" s="1595"/>
      <c r="G14" s="1596"/>
      <c r="H14" s="82"/>
      <c r="I14" s="2188" t="s">
        <v>278</v>
      </c>
      <c r="J14" s="2189"/>
      <c r="K14" s="2190"/>
      <c r="L14" s="1594">
        <f>IF('LFA_Programmatic Progress_1A'!C18="Select","",'LFA_Programmatic Progress_1A'!C18)</f>
        <v>6</v>
      </c>
      <c r="M14" s="1595"/>
      <c r="N14" s="1595"/>
      <c r="O14" s="1596"/>
      <c r="P14" s="63"/>
      <c r="Q14" s="63"/>
      <c r="R14" s="74"/>
      <c r="S14" s="1038"/>
      <c r="T14" s="1038"/>
      <c r="U14" s="1038"/>
      <c r="V14" s="1038"/>
      <c r="W14" s="1038"/>
      <c r="X14" s="1038"/>
    </row>
    <row r="15" spans="1:24" s="72" customFormat="1" ht="21" customHeight="1">
      <c r="A15" s="70"/>
      <c r="B15" s="70"/>
      <c r="C15" s="70"/>
      <c r="D15" s="70"/>
      <c r="E15" s="70"/>
      <c r="F15" s="70"/>
      <c r="G15" s="70"/>
      <c r="H15" s="70"/>
      <c r="I15" s="70"/>
      <c r="J15" s="69"/>
      <c r="K15" s="69"/>
      <c r="L15" s="69"/>
      <c r="R15" s="74"/>
      <c r="S15" s="1038"/>
      <c r="T15" s="1038"/>
      <c r="U15" s="1038"/>
      <c r="V15" s="1038"/>
      <c r="W15" s="1038"/>
      <c r="X15" s="1038"/>
    </row>
    <row r="16" spans="1:24" s="72" customFormat="1" ht="28.5" customHeight="1">
      <c r="A16" s="66" t="s">
        <v>437</v>
      </c>
      <c r="B16" s="78"/>
      <c r="C16" s="78"/>
      <c r="D16" s="78"/>
      <c r="E16" s="70"/>
      <c r="F16" s="70"/>
      <c r="G16" s="70"/>
      <c r="H16" s="70"/>
      <c r="I16" s="70"/>
      <c r="J16" s="69"/>
      <c r="R16" s="74"/>
      <c r="S16" s="1038"/>
      <c r="T16" s="1038"/>
      <c r="U16" s="1038"/>
      <c r="V16" s="1038"/>
      <c r="W16" s="1038"/>
      <c r="X16" s="1038"/>
    </row>
    <row r="17" spans="1:24" s="72" customFormat="1" ht="27.75" customHeight="1">
      <c r="A17" s="1909" t="s">
        <v>562</v>
      </c>
      <c r="B17" s="1910"/>
      <c r="C17" s="1910"/>
      <c r="D17" s="1910"/>
      <c r="E17" s="1910"/>
      <c r="F17" s="1910"/>
      <c r="G17" s="1910"/>
      <c r="H17" s="1910"/>
      <c r="I17" s="1910"/>
      <c r="J17" s="1910"/>
      <c r="K17" s="1910"/>
      <c r="L17" s="1910"/>
      <c r="M17" s="1910"/>
      <c r="N17" s="1910"/>
      <c r="O17" s="1910"/>
      <c r="P17" s="1910"/>
      <c r="R17" s="74"/>
      <c r="S17" s="1038"/>
      <c r="T17" s="1038"/>
      <c r="U17" s="1038"/>
      <c r="V17" s="1038"/>
      <c r="W17" s="1038"/>
      <c r="X17" s="1038"/>
    </row>
    <row r="18" spans="1:24" s="984" customFormat="1" ht="12.75" customHeight="1">
      <c r="A18" s="1227"/>
      <c r="B18" s="1227"/>
      <c r="C18" s="1227"/>
      <c r="D18" s="1227"/>
      <c r="E18" s="1227"/>
      <c r="F18" s="1227"/>
      <c r="G18" s="1227"/>
      <c r="H18" s="1227"/>
      <c r="I18" s="1227"/>
      <c r="J18" s="1227"/>
      <c r="K18" s="1227"/>
      <c r="L18" s="1227"/>
      <c r="M18" s="1227"/>
      <c r="N18" s="1227"/>
      <c r="O18" s="1227"/>
      <c r="P18" s="1227"/>
      <c r="R18" s="1228"/>
      <c r="S18" s="1053"/>
      <c r="T18" s="1053"/>
      <c r="U18" s="1053"/>
      <c r="V18" s="1053"/>
      <c r="W18" s="1053"/>
      <c r="X18" s="1053"/>
    </row>
    <row r="19" spans="1:24" s="984" customFormat="1" ht="27.75" customHeight="1">
      <c r="A19" s="1227"/>
      <c r="B19" s="1253" t="s">
        <v>582</v>
      </c>
      <c r="C19" s="1277" t="str">
        <f>'LFA_Overall Performance_6'!H13</f>
        <v>Select</v>
      </c>
      <c r="D19" s="1252"/>
      <c r="E19" s="1227"/>
      <c r="F19" s="1227"/>
      <c r="G19" s="1227"/>
      <c r="H19" s="1227"/>
      <c r="I19" s="1227"/>
      <c r="J19" s="1227"/>
      <c r="K19" s="1227"/>
      <c r="L19" s="1227"/>
      <c r="M19" s="1227"/>
      <c r="N19" s="1227"/>
      <c r="O19" s="1227"/>
      <c r="P19" s="1227"/>
      <c r="R19" s="1228"/>
      <c r="S19" s="1053"/>
      <c r="T19" s="1053"/>
      <c r="U19" s="1053"/>
      <c r="V19" s="1053"/>
      <c r="W19" s="1053"/>
      <c r="X19" s="1053"/>
    </row>
    <row r="20" spans="1:24" s="984" customFormat="1" ht="27.75" customHeight="1">
      <c r="A20" s="1227"/>
      <c r="B20" s="1227"/>
      <c r="C20" s="1227"/>
      <c r="D20" s="1227"/>
      <c r="E20" s="1227"/>
      <c r="F20" s="1227"/>
      <c r="G20" s="1227"/>
      <c r="H20" s="1227"/>
      <c r="I20" s="1227"/>
      <c r="J20" s="1227"/>
      <c r="K20" s="1227"/>
      <c r="L20" s="1227"/>
      <c r="M20" s="1227"/>
      <c r="N20" s="1227"/>
      <c r="O20" s="1227"/>
      <c r="P20" s="1227"/>
      <c r="R20" s="1228"/>
      <c r="S20" s="1053"/>
      <c r="T20" s="1053"/>
      <c r="U20" s="1053"/>
      <c r="V20" s="1053"/>
      <c r="W20" s="1053"/>
      <c r="X20" s="1053"/>
    </row>
    <row r="21" spans="1:24" s="72" customFormat="1" ht="24" customHeight="1">
      <c r="A21" s="1182" t="s">
        <v>568</v>
      </c>
      <c r="B21" s="77"/>
      <c r="C21" s="77"/>
      <c r="D21" s="77"/>
      <c r="E21" s="77"/>
      <c r="F21" s="77"/>
      <c r="G21" s="77"/>
      <c r="H21" s="77"/>
      <c r="I21" s="77"/>
      <c r="J21" s="77"/>
      <c r="R21" s="74"/>
      <c r="S21" s="1038"/>
      <c r="T21" s="1038"/>
      <c r="U21" s="1038"/>
      <c r="V21" s="1038"/>
      <c r="W21" s="1038"/>
      <c r="X21" s="1038"/>
    </row>
    <row r="22" spans="1:24" s="72" customFormat="1" ht="18">
      <c r="A22" s="2444" t="s">
        <v>544</v>
      </c>
      <c r="B22" s="2444"/>
      <c r="C22" s="2444"/>
      <c r="D22" s="2444" t="s">
        <v>545</v>
      </c>
      <c r="E22" s="2444"/>
      <c r="F22" s="2444"/>
      <c r="G22" s="2444"/>
      <c r="H22" s="2444"/>
      <c r="I22" s="2444"/>
      <c r="J22" s="77"/>
      <c r="R22" s="74"/>
      <c r="S22" s="1038"/>
      <c r="T22" s="1038"/>
      <c r="U22" s="1038"/>
      <c r="V22" s="1038"/>
      <c r="W22" s="1038"/>
      <c r="X22" s="1038"/>
    </row>
    <row r="23" spans="1:24" s="72" customFormat="1" ht="18">
      <c r="A23" s="1185" t="s">
        <v>537</v>
      </c>
      <c r="B23" s="1192" t="s">
        <v>542</v>
      </c>
      <c r="C23" s="1193"/>
      <c r="D23" s="2448" t="s">
        <v>546</v>
      </c>
      <c r="E23" s="2449"/>
      <c r="F23" s="2449"/>
      <c r="G23" s="2449"/>
      <c r="H23" s="2449"/>
      <c r="I23" s="2450"/>
      <c r="J23" s="77"/>
      <c r="R23" s="74"/>
      <c r="S23" s="1038"/>
      <c r="T23" s="1038"/>
      <c r="U23" s="1038"/>
      <c r="V23" s="1038"/>
      <c r="W23" s="1038"/>
      <c r="X23" s="1038"/>
    </row>
    <row r="24" spans="1:24" s="72" customFormat="1" ht="18">
      <c r="A24" s="1186" t="s">
        <v>538</v>
      </c>
      <c r="B24" s="1192" t="s">
        <v>543</v>
      </c>
      <c r="C24" s="1193"/>
      <c r="D24" s="2448" t="s">
        <v>547</v>
      </c>
      <c r="E24" s="2449"/>
      <c r="F24" s="2449"/>
      <c r="G24" s="2449"/>
      <c r="H24" s="2449"/>
      <c r="I24" s="2450"/>
      <c r="J24" s="77"/>
      <c r="R24" s="74"/>
      <c r="S24" s="1038"/>
      <c r="T24" s="1038"/>
      <c r="U24" s="1038"/>
      <c r="V24" s="1038"/>
      <c r="W24" s="1038"/>
      <c r="X24" s="1038"/>
    </row>
    <row r="25" spans="1:24" s="72" customFormat="1" ht="18">
      <c r="A25" s="1187" t="s">
        <v>539</v>
      </c>
      <c r="B25" s="1192" t="s">
        <v>553</v>
      </c>
      <c r="C25" s="1193"/>
      <c r="D25" s="2448" t="s">
        <v>548</v>
      </c>
      <c r="E25" s="2449"/>
      <c r="F25" s="2449"/>
      <c r="G25" s="2449"/>
      <c r="H25" s="2449"/>
      <c r="I25" s="2450"/>
      <c r="J25" s="77"/>
      <c r="R25" s="74"/>
      <c r="S25" s="1038"/>
      <c r="T25" s="1038"/>
      <c r="U25" s="1038"/>
      <c r="V25" s="1038"/>
      <c r="W25" s="1038"/>
      <c r="X25" s="1038"/>
    </row>
    <row r="26" spans="1:24" s="72" customFormat="1" ht="18">
      <c r="A26" s="1188" t="s">
        <v>540</v>
      </c>
      <c r="B26" s="1192" t="s">
        <v>552</v>
      </c>
      <c r="C26" s="1193"/>
      <c r="D26" s="2448" t="s">
        <v>549</v>
      </c>
      <c r="E26" s="2449"/>
      <c r="F26" s="2449"/>
      <c r="G26" s="2449"/>
      <c r="H26" s="2449"/>
      <c r="I26" s="2450"/>
      <c r="J26" s="77"/>
      <c r="R26" s="74"/>
      <c r="S26" s="1038"/>
      <c r="T26" s="1038"/>
      <c r="U26" s="1038"/>
      <c r="V26" s="1038"/>
      <c r="W26" s="1038"/>
      <c r="X26" s="1038"/>
    </row>
    <row r="27" spans="1:24" s="72" customFormat="1" ht="18">
      <c r="A27" s="1189" t="s">
        <v>541</v>
      </c>
      <c r="B27" s="1192" t="s">
        <v>554</v>
      </c>
      <c r="C27" s="1193"/>
      <c r="D27" s="2448" t="s">
        <v>550</v>
      </c>
      <c r="E27" s="2449"/>
      <c r="F27" s="2449"/>
      <c r="G27" s="2449"/>
      <c r="H27" s="2449"/>
      <c r="I27" s="2450"/>
      <c r="J27" s="77"/>
      <c r="R27" s="74"/>
      <c r="S27" s="1038"/>
      <c r="T27" s="1038"/>
      <c r="U27" s="1038"/>
      <c r="V27" s="1038"/>
      <c r="W27" s="1038"/>
      <c r="X27" s="1038"/>
    </row>
    <row r="28" spans="1:24" s="72" customFormat="1" ht="18">
      <c r="A28" s="1181"/>
      <c r="B28" s="1183"/>
      <c r="C28" s="1184"/>
      <c r="D28" s="1180"/>
      <c r="E28" s="1180"/>
      <c r="F28" s="1180"/>
      <c r="G28" s="1180"/>
      <c r="H28" s="1190"/>
      <c r="I28" s="1180"/>
      <c r="J28" s="77"/>
      <c r="R28" s="74"/>
      <c r="S28" s="1038"/>
      <c r="T28" s="1038"/>
      <c r="U28" s="1038"/>
      <c r="V28" s="1038"/>
      <c r="W28" s="1038"/>
      <c r="X28" s="1038"/>
    </row>
    <row r="29" spans="1:24" s="72" customFormat="1" ht="31.5" customHeight="1">
      <c r="A29" s="2451" t="str">
        <f>"1.  Cash amount requested by the Principal Recipient from the Global Fund for next disbursement period plus one additional quarter (amount in: "&amp;IF(D10="","please select currency in 'PR_Section 1A')",D10&amp;"):")</f>
        <v>1.  Cash amount requested by the Principal Recipient from the Global Fund for next disbursement period plus one additional quarter (amount in: EUR):</v>
      </c>
      <c r="B29" s="2451"/>
      <c r="C29" s="2451"/>
      <c r="D29" s="2451"/>
      <c r="E29" s="2451"/>
      <c r="F29" s="2451"/>
      <c r="G29" s="2451"/>
      <c r="H29" s="817">
        <f>+'PR_Cash Request_7A&amp;B'!D23</f>
        <v>631758.61262</v>
      </c>
      <c r="J29" s="379">
        <f>+IF('PR_Cash Request_7A&amp;B'!D25="","",'PR_Cash Request_7A&amp;B'!D25)</f>
      </c>
      <c r="R29" s="74"/>
      <c r="S29" s="1038"/>
      <c r="T29" s="1038"/>
      <c r="U29" s="1038"/>
      <c r="V29" s="1038"/>
      <c r="W29" s="1038"/>
      <c r="X29" s="1038"/>
    </row>
    <row r="30" spans="1:24" s="72" customFormat="1" ht="14.25" customHeight="1">
      <c r="A30" s="518"/>
      <c r="B30" s="518"/>
      <c r="C30" s="518"/>
      <c r="D30" s="518"/>
      <c r="E30" s="518"/>
      <c r="F30" s="518"/>
      <c r="G30" s="518"/>
      <c r="H30" s="650"/>
      <c r="J30" s="367"/>
      <c r="R30" s="74"/>
      <c r="S30" s="1038"/>
      <c r="T30" s="1038"/>
      <c r="U30" s="1038"/>
      <c r="V30" s="1038"/>
      <c r="W30" s="1038"/>
      <c r="X30" s="1038"/>
    </row>
    <row r="31" spans="1:24" s="72" customFormat="1" ht="37.5" customHeight="1">
      <c r="A31" s="2451" t="str">
        <f>"2.  LFA disbursement recommendation (amount in: "&amp;IF(D10="","please select currency in 'PR_Section1A')",D10&amp;"):")</f>
        <v>2.  LFA disbursement recommendation (amount in: EUR):</v>
      </c>
      <c r="B31" s="2451"/>
      <c r="C31" s="2451"/>
      <c r="D31" s="2451"/>
      <c r="E31" s="2451"/>
      <c r="F31" s="2451"/>
      <c r="G31" s="2451"/>
      <c r="H31" s="817">
        <f>'LFA_Disbursement Recommend_5B'!K44</f>
        <v>0</v>
      </c>
      <c r="J31" s="378"/>
      <c r="R31" s="74"/>
      <c r="S31" s="1038"/>
      <c r="T31" s="1038"/>
      <c r="U31" s="1038"/>
      <c r="V31" s="1038"/>
      <c r="W31" s="1038"/>
      <c r="X31" s="1038"/>
    </row>
    <row r="32" spans="1:24" s="72" customFormat="1" ht="14.25">
      <c r="A32" s="86"/>
      <c r="B32" s="86"/>
      <c r="C32" s="86"/>
      <c r="D32" s="86"/>
      <c r="E32" s="86"/>
      <c r="F32" s="86"/>
      <c r="G32" s="86"/>
      <c r="H32" s="86"/>
      <c r="I32" s="86"/>
      <c r="J32" s="72" t="s">
        <v>59</v>
      </c>
      <c r="R32" s="74"/>
      <c r="S32" s="1038"/>
      <c r="T32" s="1038"/>
      <c r="U32" s="1038"/>
      <c r="V32" s="1038"/>
      <c r="W32" s="1038"/>
      <c r="X32" s="1038"/>
    </row>
    <row r="33" spans="1:24" s="72" customFormat="1" ht="60" customHeight="1">
      <c r="A33" s="2452" t="s">
        <v>566</v>
      </c>
      <c r="B33" s="2452"/>
      <c r="C33" s="984"/>
      <c r="D33" s="1360" t="s">
        <v>560</v>
      </c>
      <c r="E33" s="1361"/>
      <c r="F33" s="1360" t="s">
        <v>567</v>
      </c>
      <c r="G33" s="1361"/>
      <c r="H33" s="1362" t="s">
        <v>585</v>
      </c>
      <c r="I33" s="1361"/>
      <c r="J33" s="1361" t="s">
        <v>551</v>
      </c>
      <c r="R33" s="74"/>
      <c r="S33" s="1038"/>
      <c r="T33" s="1038"/>
      <c r="U33" s="1038"/>
      <c r="V33" s="1038"/>
      <c r="W33" s="1038"/>
      <c r="X33" s="1038"/>
    </row>
    <row r="34" spans="1:24" s="72" customFormat="1" ht="46.5" customHeight="1">
      <c r="A34" s="1191"/>
      <c r="B34" s="1274">
        <f>'LFA_Total PR Cash Outflow_3A'!H13+'LFA_Disbursement Recommend_5B'!M18+'LFA_Disbursement Recommend_5B'!M22+'LFA_Disbursement Recommend_5B'!M28</f>
        <v>2616488</v>
      </c>
      <c r="C34" s="86"/>
      <c r="D34" s="1276"/>
      <c r="E34" s="86"/>
      <c r="F34" s="1274">
        <f>H31+D34</f>
        <v>0</v>
      </c>
      <c r="G34" s="86"/>
      <c r="H34" s="1273">
        <f>IF(B34=0,"",F34/B34)</f>
        <v>0</v>
      </c>
      <c r="I34" s="86"/>
      <c r="J34" s="1275" t="s">
        <v>260</v>
      </c>
      <c r="R34" s="74"/>
      <c r="S34" s="1038"/>
      <c r="T34" s="1038"/>
      <c r="U34" s="1038"/>
      <c r="V34" s="1038"/>
      <c r="W34" s="1038"/>
      <c r="X34" s="1038"/>
    </row>
    <row r="35" spans="1:24" s="91" customFormat="1" ht="27" customHeight="1">
      <c r="A35" s="92" t="s">
        <v>561</v>
      </c>
      <c r="B35" s="92"/>
      <c r="C35" s="92"/>
      <c r="D35" s="92"/>
      <c r="E35" s="92"/>
      <c r="F35" s="92"/>
      <c r="G35" s="92"/>
      <c r="H35" s="1230"/>
      <c r="I35" s="86"/>
      <c r="R35" s="511"/>
      <c r="S35" s="347"/>
      <c r="T35" s="347"/>
      <c r="U35" s="347"/>
      <c r="V35" s="347"/>
      <c r="W35" s="347"/>
      <c r="X35" s="347"/>
    </row>
    <row r="36" spans="1:24" s="72" customFormat="1" ht="14.25">
      <c r="A36" s="86"/>
      <c r="B36" s="86"/>
      <c r="C36" s="86"/>
      <c r="D36" s="86"/>
      <c r="E36" s="86"/>
      <c r="F36" s="86"/>
      <c r="G36" s="86"/>
      <c r="H36" s="86"/>
      <c r="I36" s="86"/>
      <c r="R36" s="74"/>
      <c r="S36" s="1038"/>
      <c r="T36" s="1038"/>
      <c r="U36" s="1038"/>
      <c r="V36" s="1038"/>
      <c r="W36" s="1038"/>
      <c r="X36" s="1038"/>
    </row>
    <row r="37" spans="1:24" s="17" customFormat="1" ht="14.25">
      <c r="A37" s="2454" t="s">
        <v>569</v>
      </c>
      <c r="B37" s="2454"/>
      <c r="C37" s="2454"/>
      <c r="D37" s="2454"/>
      <c r="E37" s="2454"/>
      <c r="F37" s="2454"/>
      <c r="G37" s="2454"/>
      <c r="H37" s="69"/>
      <c r="I37" s="69"/>
      <c r="J37" s="72"/>
      <c r="K37" s="74"/>
      <c r="L37" s="74"/>
      <c r="M37" s="74"/>
      <c r="N37" s="74"/>
      <c r="O37" s="74"/>
      <c r="P37" s="74"/>
      <c r="Q37" s="74"/>
      <c r="R37" s="74"/>
      <c r="S37" s="1038"/>
      <c r="T37" s="1038"/>
      <c r="U37" s="1038"/>
      <c r="V37" s="1038"/>
      <c r="W37" s="1038"/>
      <c r="X37" s="1038"/>
    </row>
    <row r="38" spans="1:24" s="75" customFormat="1" ht="22.5" customHeight="1">
      <c r="A38" s="2470"/>
      <c r="B38" s="2471"/>
      <c r="C38" s="2471"/>
      <c r="D38" s="2471"/>
      <c r="E38" s="2471"/>
      <c r="F38" s="2471"/>
      <c r="G38" s="2471"/>
      <c r="H38" s="2471"/>
      <c r="I38" s="2471"/>
      <c r="J38" s="2472"/>
      <c r="S38" s="88"/>
      <c r="T38" s="88"/>
      <c r="U38" s="88"/>
      <c r="V38" s="88"/>
      <c r="W38" s="88"/>
      <c r="X38" s="88"/>
    </row>
    <row r="39" spans="1:24" s="75" customFormat="1" ht="54.75" customHeight="1">
      <c r="A39" s="2473"/>
      <c r="B39" s="2474"/>
      <c r="C39" s="2474"/>
      <c r="D39" s="2474"/>
      <c r="E39" s="2474"/>
      <c r="F39" s="2474"/>
      <c r="G39" s="2474"/>
      <c r="H39" s="2474"/>
      <c r="I39" s="2474"/>
      <c r="J39" s="2475"/>
      <c r="S39" s="88"/>
      <c r="T39" s="88"/>
      <c r="U39" s="88"/>
      <c r="V39" s="88"/>
      <c r="W39" s="88"/>
      <c r="X39" s="88"/>
    </row>
    <row r="40" spans="1:24" s="75" customFormat="1" ht="31.5" customHeight="1">
      <c r="A40" s="72"/>
      <c r="B40" s="72"/>
      <c r="C40" s="72"/>
      <c r="D40" s="72"/>
      <c r="E40" s="72"/>
      <c r="F40" s="72"/>
      <c r="G40" s="72"/>
      <c r="H40" s="72"/>
      <c r="I40" s="72"/>
      <c r="J40" s="72"/>
      <c r="S40" s="88"/>
      <c r="T40" s="88"/>
      <c r="U40" s="88"/>
      <c r="V40" s="88"/>
      <c r="W40" s="88"/>
      <c r="X40" s="88"/>
    </row>
    <row r="41" spans="1:24" s="75" customFormat="1" ht="31.5" customHeight="1">
      <c r="A41" s="1909" t="s">
        <v>563</v>
      </c>
      <c r="B41" s="1910"/>
      <c r="C41" s="1910"/>
      <c r="D41" s="1910"/>
      <c r="E41" s="1910"/>
      <c r="F41" s="1910"/>
      <c r="G41" s="1910"/>
      <c r="H41" s="1910"/>
      <c r="I41" s="1910"/>
      <c r="J41" s="1910"/>
      <c r="K41" s="1910"/>
      <c r="L41" s="1910"/>
      <c r="M41" s="1910"/>
      <c r="N41" s="1910"/>
      <c r="O41" s="1910"/>
      <c r="P41" s="1910"/>
      <c r="S41" s="88"/>
      <c r="T41" s="88"/>
      <c r="U41" s="88"/>
      <c r="V41" s="88"/>
      <c r="W41" s="88"/>
      <c r="X41" s="88"/>
    </row>
    <row r="42" spans="1:24" s="75" customFormat="1" ht="41.25" customHeight="1">
      <c r="A42" s="1236" t="s">
        <v>153</v>
      </c>
      <c r="J42" s="1237" t="s">
        <v>155</v>
      </c>
      <c r="S42" s="88"/>
      <c r="T42" s="88"/>
      <c r="U42" s="88"/>
      <c r="V42" s="88"/>
      <c r="W42" s="88"/>
      <c r="X42" s="88"/>
    </row>
    <row r="43" spans="2:24" s="75" customFormat="1" ht="36" customHeight="1">
      <c r="B43" s="519" t="s">
        <v>260</v>
      </c>
      <c r="C43" s="87" t="s">
        <v>142</v>
      </c>
      <c r="I43" s="76"/>
      <c r="J43" s="1883"/>
      <c r="K43" s="1883"/>
      <c r="L43" s="1883"/>
      <c r="M43" s="1883"/>
      <c r="S43" s="88"/>
      <c r="T43" s="88"/>
      <c r="U43" s="88"/>
      <c r="V43" s="88"/>
      <c r="W43" s="88"/>
      <c r="X43" s="88"/>
    </row>
    <row r="44" spans="2:24" s="75" customFormat="1" ht="30.75" customHeight="1">
      <c r="B44" s="519" t="s">
        <v>260</v>
      </c>
      <c r="C44" s="87" t="s">
        <v>143</v>
      </c>
      <c r="I44" s="76"/>
      <c r="J44" s="1883"/>
      <c r="K44" s="1883"/>
      <c r="L44" s="1883"/>
      <c r="M44" s="1883"/>
      <c r="S44" s="88"/>
      <c r="T44" s="88"/>
      <c r="U44" s="88"/>
      <c r="V44" s="88"/>
      <c r="W44" s="88"/>
      <c r="X44" s="88"/>
    </row>
    <row r="45" spans="2:24" s="75" customFormat="1" ht="40.5" customHeight="1">
      <c r="B45" s="519" t="s">
        <v>260</v>
      </c>
      <c r="C45" s="2467" t="s">
        <v>154</v>
      </c>
      <c r="D45" s="2467"/>
      <c r="E45" s="2467"/>
      <c r="F45" s="2467"/>
      <c r="G45" s="2467"/>
      <c r="H45" s="2467"/>
      <c r="I45" s="76"/>
      <c r="J45" s="1883"/>
      <c r="K45" s="1883"/>
      <c r="L45" s="1883"/>
      <c r="M45" s="1883"/>
      <c r="S45" s="88"/>
      <c r="T45" s="88"/>
      <c r="U45" s="88"/>
      <c r="V45" s="88"/>
      <c r="W45" s="88"/>
      <c r="X45" s="88"/>
    </row>
    <row r="46" spans="2:24" s="75" customFormat="1" ht="42" customHeight="1">
      <c r="B46" s="519" t="s">
        <v>260</v>
      </c>
      <c r="C46" s="2467" t="s">
        <v>144</v>
      </c>
      <c r="D46" s="2467"/>
      <c r="E46" s="2467"/>
      <c r="F46" s="2467"/>
      <c r="G46" s="2467"/>
      <c r="H46" s="2467"/>
      <c r="J46" s="2387"/>
      <c r="K46" s="2387"/>
      <c r="L46" s="2387"/>
      <c r="M46" s="2387"/>
      <c r="S46" s="88"/>
      <c r="T46" s="88"/>
      <c r="U46" s="88"/>
      <c r="V46" s="88"/>
      <c r="W46" s="88"/>
      <c r="X46" s="88"/>
    </row>
    <row r="47" spans="2:24" s="75" customFormat="1" ht="30.75" customHeight="1">
      <c r="B47" s="519" t="s">
        <v>260</v>
      </c>
      <c r="C47" s="87" t="s">
        <v>145</v>
      </c>
      <c r="I47" s="76"/>
      <c r="J47" s="2387"/>
      <c r="K47" s="2387"/>
      <c r="L47" s="2387"/>
      <c r="M47" s="2387"/>
      <c r="S47" s="88"/>
      <c r="T47" s="88"/>
      <c r="U47" s="88"/>
      <c r="V47" s="88"/>
      <c r="W47" s="88"/>
      <c r="X47" s="88"/>
    </row>
    <row r="48" spans="2:24" s="75" customFormat="1" ht="32.25" customHeight="1">
      <c r="B48" s="519" t="s">
        <v>260</v>
      </c>
      <c r="C48" s="1283" t="s">
        <v>584</v>
      </c>
      <c r="D48" s="1283"/>
      <c r="E48" s="1283"/>
      <c r="F48" s="1283"/>
      <c r="G48" s="1283"/>
      <c r="H48" s="1283"/>
      <c r="I48" s="517"/>
      <c r="J48" s="1883"/>
      <c r="K48" s="1883"/>
      <c r="L48" s="1883"/>
      <c r="M48" s="1883"/>
      <c r="S48" s="88"/>
      <c r="T48" s="88"/>
      <c r="U48" s="88"/>
      <c r="V48" s="88"/>
      <c r="W48" s="88"/>
      <c r="X48" s="88"/>
    </row>
    <row r="49" spans="2:24" s="75" customFormat="1" ht="32.25" customHeight="1">
      <c r="B49" s="519" t="s">
        <v>260</v>
      </c>
      <c r="C49" s="1284" t="s">
        <v>564</v>
      </c>
      <c r="D49" s="667"/>
      <c r="E49" s="667"/>
      <c r="F49" s="667"/>
      <c r="G49" s="667"/>
      <c r="H49" s="667"/>
      <c r="I49" s="667"/>
      <c r="J49" s="2387"/>
      <c r="K49" s="2387"/>
      <c r="L49" s="2387"/>
      <c r="M49" s="2387"/>
      <c r="S49" s="88"/>
      <c r="T49" s="88"/>
      <c r="U49" s="88"/>
      <c r="V49" s="88"/>
      <c r="W49" s="88"/>
      <c r="X49" s="88"/>
    </row>
    <row r="50" spans="1:24" s="72" customFormat="1" ht="38.25" customHeight="1">
      <c r="A50" s="75"/>
      <c r="B50" s="519" t="s">
        <v>260</v>
      </c>
      <c r="C50" s="1363" t="s">
        <v>3</v>
      </c>
      <c r="D50" s="1016"/>
      <c r="E50" s="1016"/>
      <c r="F50" s="1016"/>
      <c r="G50" s="1016"/>
      <c r="H50" s="1016"/>
      <c r="I50" s="1364"/>
      <c r="J50" s="1883"/>
      <c r="K50" s="1883"/>
      <c r="L50" s="1883"/>
      <c r="M50" s="1883"/>
      <c r="R50" s="74"/>
      <c r="S50" s="1038"/>
      <c r="T50" s="1038"/>
      <c r="U50" s="1038"/>
      <c r="V50" s="1038"/>
      <c r="W50" s="1038"/>
      <c r="X50" s="1038"/>
    </row>
    <row r="51" spans="1:24" s="72" customFormat="1" ht="49.5" customHeight="1">
      <c r="A51" s="2455" t="s">
        <v>522</v>
      </c>
      <c r="B51" s="2455"/>
      <c r="C51" s="2455"/>
      <c r="D51" s="2455"/>
      <c r="E51" s="2455"/>
      <c r="F51" s="2455"/>
      <c r="G51" s="2455"/>
      <c r="H51" s="2455"/>
      <c r="I51" s="2455"/>
      <c r="J51" s="2455"/>
      <c r="K51" s="2455"/>
      <c r="L51" s="2455"/>
      <c r="M51" s="2455"/>
      <c r="R51" s="74"/>
      <c r="S51" s="1038"/>
      <c r="T51" s="1038"/>
      <c r="U51" s="1038"/>
      <c r="V51" s="1038"/>
      <c r="W51" s="1038"/>
      <c r="X51" s="1038"/>
    </row>
    <row r="52" spans="1:24" s="72" customFormat="1" ht="25.5" customHeight="1">
      <c r="A52" s="75"/>
      <c r="B52" s="651"/>
      <c r="C52" s="87"/>
      <c r="D52" s="75"/>
      <c r="E52" s="75"/>
      <c r="F52" s="75"/>
      <c r="G52" s="75"/>
      <c r="H52" s="75"/>
      <c r="I52" s="76"/>
      <c r="J52" s="560"/>
      <c r="R52" s="74"/>
      <c r="S52" s="1038"/>
      <c r="T52" s="1038"/>
      <c r="U52" s="1038"/>
      <c r="V52" s="1038"/>
      <c r="W52" s="1038"/>
      <c r="X52" s="1038"/>
    </row>
    <row r="53" spans="1:24" s="75" customFormat="1" ht="43.5" customHeight="1">
      <c r="A53" s="2466" t="s">
        <v>583</v>
      </c>
      <c r="B53" s="2466"/>
      <c r="C53" s="2466"/>
      <c r="D53" s="2466"/>
      <c r="E53" s="2466"/>
      <c r="F53" s="2466"/>
      <c r="G53" s="2466"/>
      <c r="H53" s="2466"/>
      <c r="I53" s="2466"/>
      <c r="J53" s="2466"/>
      <c r="S53" s="88"/>
      <c r="T53" s="88"/>
      <c r="U53" s="88"/>
      <c r="V53" s="88"/>
      <c r="W53" s="88"/>
      <c r="X53" s="88"/>
    </row>
    <row r="54" spans="1:24" s="75" customFormat="1" ht="51.75" customHeight="1">
      <c r="A54" s="2468" t="s">
        <v>284</v>
      </c>
      <c r="B54" s="2469"/>
      <c r="C54" s="2469"/>
      <c r="D54" s="2469"/>
      <c r="E54" s="2469"/>
      <c r="F54" s="2469"/>
      <c r="G54" s="2469"/>
      <c r="H54" s="2469"/>
      <c r="I54" s="2469"/>
      <c r="J54" s="2469"/>
      <c r="S54" s="88"/>
      <c r="T54" s="88"/>
      <c r="U54" s="88"/>
      <c r="V54" s="88"/>
      <c r="W54" s="88"/>
      <c r="X54" s="88"/>
    </row>
    <row r="55" spans="1:24" s="75" customFormat="1" ht="49.5" customHeight="1">
      <c r="A55" s="2456"/>
      <c r="B55" s="2457"/>
      <c r="C55" s="2457"/>
      <c r="D55" s="2457"/>
      <c r="E55" s="2457"/>
      <c r="F55" s="2457"/>
      <c r="G55" s="2457"/>
      <c r="H55" s="2457"/>
      <c r="I55" s="2457"/>
      <c r="J55" s="2457"/>
      <c r="K55" s="2457"/>
      <c r="L55" s="2457"/>
      <c r="M55" s="2458"/>
      <c r="S55" s="88"/>
      <c r="T55" s="88"/>
      <c r="U55" s="88"/>
      <c r="V55" s="88"/>
      <c r="W55" s="88"/>
      <c r="X55" s="88"/>
    </row>
    <row r="56" spans="1:24" s="75" customFormat="1" ht="84.75" customHeight="1">
      <c r="A56" s="2459"/>
      <c r="B56" s="2460"/>
      <c r="C56" s="2460"/>
      <c r="D56" s="2460"/>
      <c r="E56" s="2460"/>
      <c r="F56" s="2460"/>
      <c r="G56" s="2460"/>
      <c r="H56" s="2460"/>
      <c r="I56" s="2460"/>
      <c r="J56" s="2460"/>
      <c r="K56" s="2460"/>
      <c r="L56" s="2460"/>
      <c r="M56" s="2461"/>
      <c r="S56" s="88"/>
      <c r="T56" s="88"/>
      <c r="U56" s="88"/>
      <c r="V56" s="88"/>
      <c r="W56" s="88"/>
      <c r="X56" s="88"/>
    </row>
    <row r="57" spans="1:24" s="1439" customFormat="1" ht="66.75" customHeight="1">
      <c r="A57" s="2462" t="s">
        <v>638</v>
      </c>
      <c r="B57" s="2462"/>
      <c r="C57" s="2462"/>
      <c r="D57" s="2462"/>
      <c r="E57" s="2462"/>
      <c r="F57" s="2462"/>
      <c r="G57" s="2462"/>
      <c r="H57" s="2462"/>
      <c r="I57" s="2462"/>
      <c r="J57" s="2462"/>
      <c r="K57" s="1438"/>
      <c r="L57" s="1438"/>
      <c r="M57" s="1438"/>
      <c r="S57" s="475"/>
      <c r="T57" s="475"/>
      <c r="U57" s="475"/>
      <c r="V57" s="475"/>
      <c r="W57" s="475"/>
      <c r="X57" s="475"/>
    </row>
    <row r="58" spans="1:24" s="72" customFormat="1" ht="30" customHeight="1">
      <c r="A58" s="1436" t="s">
        <v>146</v>
      </c>
      <c r="B58" s="1436"/>
      <c r="C58" s="1436"/>
      <c r="D58" s="2453"/>
      <c r="E58" s="2453"/>
      <c r="F58" s="2453"/>
      <c r="G58" s="1440"/>
      <c r="H58" s="1440"/>
      <c r="I58" s="1440"/>
      <c r="J58" s="1437"/>
      <c r="S58" s="69"/>
      <c r="T58" s="69"/>
      <c r="U58" s="69"/>
      <c r="V58" s="69"/>
      <c r="W58" s="2"/>
      <c r="X58" s="2"/>
    </row>
    <row r="59" spans="1:24" s="72" customFormat="1" ht="36" customHeight="1">
      <c r="A59" s="1436" t="s">
        <v>147</v>
      </c>
      <c r="B59" s="1436"/>
      <c r="C59" s="1436"/>
      <c r="D59" s="2453"/>
      <c r="E59" s="2453"/>
      <c r="F59" s="2453"/>
      <c r="G59" s="1440"/>
      <c r="H59" s="1440"/>
      <c r="I59" s="1440"/>
      <c r="J59" s="1437"/>
      <c r="S59" s="69"/>
      <c r="T59" s="69"/>
      <c r="U59" s="69"/>
      <c r="V59" s="69"/>
      <c r="W59" s="2"/>
      <c r="X59" s="2"/>
    </row>
    <row r="60" spans="1:24" s="72" customFormat="1" ht="36" customHeight="1">
      <c r="A60" s="1436" t="s">
        <v>148</v>
      </c>
      <c r="B60" s="1436"/>
      <c r="C60" s="1436"/>
      <c r="D60" s="2453"/>
      <c r="E60" s="2453"/>
      <c r="F60" s="2453"/>
      <c r="G60" s="1440"/>
      <c r="H60" s="1440"/>
      <c r="I60" s="1440"/>
      <c r="J60" s="1437"/>
      <c r="S60" s="69"/>
      <c r="T60" s="69"/>
      <c r="U60" s="69"/>
      <c r="V60" s="69"/>
      <c r="W60" s="2"/>
      <c r="X60" s="2"/>
    </row>
    <row r="61" spans="1:24" s="72" customFormat="1" ht="37.5" customHeight="1">
      <c r="A61" s="1436" t="s">
        <v>149</v>
      </c>
      <c r="B61" s="1436"/>
      <c r="C61" s="1436"/>
      <c r="D61" s="2453"/>
      <c r="E61" s="2453"/>
      <c r="F61" s="2453"/>
      <c r="G61" s="1440"/>
      <c r="H61" s="1440"/>
      <c r="I61" s="1440"/>
      <c r="J61" s="1437"/>
      <c r="S61" s="69"/>
      <c r="T61" s="69"/>
      <c r="U61" s="69"/>
      <c r="V61" s="69"/>
      <c r="W61" s="2"/>
      <c r="X61" s="2"/>
    </row>
    <row r="62" spans="1:24" s="72" customFormat="1" ht="18">
      <c r="A62" s="1437"/>
      <c r="B62" s="1437"/>
      <c r="S62" s="69"/>
      <c r="T62" s="69"/>
      <c r="U62" s="69"/>
      <c r="V62" s="69"/>
      <c r="W62" s="2"/>
      <c r="X62" s="2"/>
    </row>
    <row r="63" spans="1:24" s="72" customFormat="1" ht="15">
      <c r="A63" s="652"/>
      <c r="S63" s="69"/>
      <c r="T63" s="69"/>
      <c r="U63" s="69"/>
      <c r="V63" s="69"/>
      <c r="W63" s="69"/>
      <c r="X63" s="69"/>
    </row>
    <row r="64" spans="1:24" s="72" customFormat="1" ht="15.75">
      <c r="A64" s="2455"/>
      <c r="B64" s="2455"/>
      <c r="C64" s="2455"/>
      <c r="D64" s="2455"/>
      <c r="E64" s="2455"/>
      <c r="F64" s="2455"/>
      <c r="G64" s="2455"/>
      <c r="H64" s="2455"/>
      <c r="I64" s="2455"/>
      <c r="J64" s="2455"/>
      <c r="S64" s="69"/>
      <c r="T64" s="69"/>
      <c r="U64" s="69"/>
      <c r="V64" s="69"/>
      <c r="W64" s="69"/>
      <c r="X64" s="69"/>
    </row>
    <row r="65" spans="19:24" s="72" customFormat="1" ht="12.75">
      <c r="S65" s="69"/>
      <c r="T65" s="69"/>
      <c r="U65" s="69"/>
      <c r="V65" s="69"/>
      <c r="W65" s="69"/>
      <c r="X65" s="69"/>
    </row>
    <row r="66" spans="1:10" ht="12.75">
      <c r="A66" s="72"/>
      <c r="B66" s="72"/>
      <c r="C66" s="72"/>
      <c r="D66" s="72"/>
      <c r="E66" s="72"/>
      <c r="F66" s="72"/>
      <c r="G66" s="72"/>
      <c r="H66" s="72"/>
      <c r="I66" s="72"/>
      <c r="J66" s="72"/>
    </row>
    <row r="67" spans="1:10" ht="12.75">
      <c r="A67" s="72"/>
      <c r="B67" s="72"/>
      <c r="C67" s="72"/>
      <c r="D67" s="72"/>
      <c r="E67" s="72"/>
      <c r="F67" s="72"/>
      <c r="G67" s="72"/>
      <c r="H67" s="72"/>
      <c r="I67" s="72"/>
      <c r="J67" s="72"/>
    </row>
    <row r="68" spans="1:10" ht="12.75">
      <c r="A68" s="72"/>
      <c r="B68" s="72"/>
      <c r="C68" s="72"/>
      <c r="D68" s="72"/>
      <c r="E68" s="72"/>
      <c r="F68" s="72"/>
      <c r="G68" s="72"/>
      <c r="H68" s="72"/>
      <c r="I68" s="72"/>
      <c r="J68" s="72"/>
    </row>
    <row r="69" spans="1:10" ht="12.75">
      <c r="A69" s="72"/>
      <c r="B69" s="72"/>
      <c r="C69" s="72"/>
      <c r="D69" s="72"/>
      <c r="E69" s="72"/>
      <c r="F69" s="72"/>
      <c r="G69" s="72"/>
      <c r="H69" s="72"/>
      <c r="I69" s="72"/>
      <c r="J69" s="72"/>
    </row>
  </sheetData>
  <sheetProtection formatCells="0" formatColumns="0" formatRows="0"/>
  <mergeCells count="58">
    <mergeCell ref="D61:F61"/>
    <mergeCell ref="A31:G31"/>
    <mergeCell ref="A14:C14"/>
    <mergeCell ref="C45:H45"/>
    <mergeCell ref="D60:F60"/>
    <mergeCell ref="C46:H46"/>
    <mergeCell ref="A54:J54"/>
    <mergeCell ref="A38:J39"/>
    <mergeCell ref="D59:F59"/>
    <mergeCell ref="J47:M47"/>
    <mergeCell ref="A7:C7"/>
    <mergeCell ref="D10:G10"/>
    <mergeCell ref="D14:G14"/>
    <mergeCell ref="D8:G8"/>
    <mergeCell ref="A9:C9"/>
    <mergeCell ref="A8:C8"/>
    <mergeCell ref="A10:C10"/>
    <mergeCell ref="A12:C12"/>
    <mergeCell ref="D9:G9"/>
    <mergeCell ref="A13:C13"/>
    <mergeCell ref="A64:J64"/>
    <mergeCell ref="A1:J1"/>
    <mergeCell ref="D6:G6"/>
    <mergeCell ref="D7:G7"/>
    <mergeCell ref="D3:G3"/>
    <mergeCell ref="D5:G5"/>
    <mergeCell ref="A53:J53"/>
    <mergeCell ref="A3:C3"/>
    <mergeCell ref="A5:C5"/>
    <mergeCell ref="A6:C6"/>
    <mergeCell ref="A33:B33"/>
    <mergeCell ref="D58:F58"/>
    <mergeCell ref="J48:M48"/>
    <mergeCell ref="J49:M49"/>
    <mergeCell ref="J50:M50"/>
    <mergeCell ref="A37:G37"/>
    <mergeCell ref="A51:M51"/>
    <mergeCell ref="A55:M56"/>
    <mergeCell ref="A57:J57"/>
    <mergeCell ref="I13:K13"/>
    <mergeCell ref="I14:K14"/>
    <mergeCell ref="D22:I22"/>
    <mergeCell ref="D23:I23"/>
    <mergeCell ref="A29:G29"/>
    <mergeCell ref="D24:I24"/>
    <mergeCell ref="D25:I25"/>
    <mergeCell ref="D26:I26"/>
    <mergeCell ref="D27:I27"/>
    <mergeCell ref="I6:M8"/>
    <mergeCell ref="J43:M43"/>
    <mergeCell ref="J44:M44"/>
    <mergeCell ref="J45:M45"/>
    <mergeCell ref="J46:M46"/>
    <mergeCell ref="L14:O14"/>
    <mergeCell ref="A17:P17"/>
    <mergeCell ref="A41:P41"/>
    <mergeCell ref="A22:C22"/>
    <mergeCell ref="I12:K12"/>
  </mergeCells>
  <conditionalFormatting sqref="H29:H30">
    <cfRule type="cellIs" priority="7" dxfId="4" operator="notEqual" stopIfTrue="1">
      <formula>LFA_DisbursementRecommendation7!#REF!</formula>
    </cfRule>
  </conditionalFormatting>
  <conditionalFormatting sqref="H31">
    <cfRule type="cellIs" priority="6" dxfId="4" operator="notEqual" stopIfTrue="1">
      <formula>LFA_DisbursementRecommendation7!#REF!</formula>
    </cfRule>
  </conditionalFormatting>
  <dataValidations count="9">
    <dataValidation type="list" allowBlank="1" showInputMessage="1" showErrorMessage="1" sqref="B46 B52 B50">
      <formula1>"Select,Yes,No,Partially"</formula1>
    </dataValidation>
    <dataValidation type="list" allowBlank="1" showInputMessage="1" showErrorMessage="1" sqref="B44">
      <formula1>"Select,Yes,No,Partially,N/A"</formula1>
    </dataValidation>
    <dataValidation type="list" allowBlank="1" showInputMessage="1" showErrorMessage="1" sqref="B43 B45 B49">
      <formula1>"Select,Yes,No"</formula1>
    </dataValidation>
    <dataValidation type="list" allowBlank="1" showInputMessage="1" showErrorMessage="1" sqref="B47">
      <formula1>"Select,Yes,No,N/A"</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formula1>"Select,1,2,3,4,5,6,7,8,9,10,11,12,13,14,15,16,17,18,19,20"</formula1>
    </dataValidation>
    <dataValidation type="list" allowBlank="1" showInputMessage="1" showErrorMessage="1" sqref="B48 J34 H35">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40" max="15" man="1"/>
  </rowBreaks>
  <ignoredErrors>
    <ignoredError sqref="D12:D13 E5:G5 G14 E14 F12:F14" unlockedFormula="1"/>
  </ignoredErrors>
</worksheet>
</file>

<file path=xl/worksheets/sheet27.xml><?xml version="1.0" encoding="utf-8"?>
<worksheet xmlns="http://schemas.openxmlformats.org/spreadsheetml/2006/main" xmlns:r="http://schemas.openxmlformats.org/officeDocument/2006/relationships">
  <sheetPr>
    <tabColor indexed="40"/>
    <pageSetUpPr fitToPage="1"/>
  </sheetPr>
  <dimension ref="A1:O82"/>
  <sheetViews>
    <sheetView view="pageBreakPreview" zoomScale="60" zoomScaleNormal="75" zoomScalePageLayoutView="0" workbookViewId="0" topLeftCell="A1">
      <selection activeCell="S22" sqref="S22"/>
    </sheetView>
  </sheetViews>
  <sheetFormatPr defaultColWidth="13.28125" defaultRowHeight="12.75"/>
  <cols>
    <col min="1" max="1" width="2.421875" style="760" customWidth="1"/>
    <col min="2" max="2" width="50.00390625" style="760" customWidth="1"/>
    <col min="3" max="3" width="50.140625" style="760" customWidth="1"/>
    <col min="4" max="4" width="20.8515625" style="760" customWidth="1"/>
    <col min="5" max="5" width="25.28125" style="760" customWidth="1"/>
    <col min="6" max="6" width="36.00390625" style="760" customWidth="1"/>
    <col min="7" max="7" width="9.140625" style="760" customWidth="1"/>
    <col min="8" max="8" width="10.140625" style="760" customWidth="1"/>
    <col min="9" max="9" width="9.140625" style="760" customWidth="1"/>
    <col min="10" max="10" width="4.421875" style="760" hidden="1" customWidth="1"/>
    <col min="11" max="11" width="60.8515625" style="760" hidden="1" customWidth="1"/>
    <col min="12" max="15" width="22.00390625" style="760" hidden="1" customWidth="1"/>
    <col min="16" max="16" width="9.140625" style="760" hidden="1" customWidth="1"/>
    <col min="17" max="224" width="9.140625" style="760" customWidth="1"/>
    <col min="225" max="225" width="2.421875" style="760" customWidth="1"/>
    <col min="226" max="226" width="1.7109375" style="760" customWidth="1"/>
    <col min="227" max="227" width="7.00390625" style="760" customWidth="1"/>
    <col min="228" max="228" width="10.140625" style="760" customWidth="1"/>
    <col min="229" max="229" width="15.00390625" style="760" customWidth="1"/>
    <col min="230" max="233" width="5.421875" style="760" customWidth="1"/>
    <col min="234" max="250" width="4.140625" style="760" customWidth="1"/>
    <col min="251" max="251" width="1.7109375" style="760" customWidth="1"/>
    <col min="252" max="16384" width="13.28125" style="760" customWidth="1"/>
  </cols>
  <sheetData>
    <row r="1" spans="1:4" ht="23.25" customHeight="1">
      <c r="A1" s="1930" t="s">
        <v>282</v>
      </c>
      <c r="B1" s="1930"/>
      <c r="C1" s="1930"/>
      <c r="D1" s="1017"/>
    </row>
    <row r="2" spans="1:4" ht="9.75" customHeight="1">
      <c r="A2" s="1017"/>
      <c r="B2" s="1017"/>
      <c r="C2" s="1017"/>
      <c r="D2" s="1017"/>
    </row>
    <row r="3" spans="1:6" ht="75" customHeight="1">
      <c r="A3" s="1027"/>
      <c r="B3" s="2476" t="s">
        <v>488</v>
      </c>
      <c r="C3" s="2476"/>
      <c r="D3" s="2476"/>
      <c r="E3" s="2476"/>
      <c r="F3" s="1027"/>
    </row>
    <row r="5" spans="2:6" ht="18">
      <c r="B5" s="1336" t="s">
        <v>520</v>
      </c>
      <c r="C5" s="1336"/>
      <c r="D5" s="1336"/>
      <c r="E5" s="1336"/>
      <c r="F5" s="1336"/>
    </row>
    <row r="7" spans="2:3" ht="15.75">
      <c r="B7" s="561" t="s">
        <v>420</v>
      </c>
      <c r="C7" s="866" t="str">
        <f>'PR_Bank Details_7C'!C7</f>
        <v>Jan 2013 March 2014</v>
      </c>
    </row>
    <row r="9" spans="2:15" ht="15">
      <c r="B9" s="1018" t="s">
        <v>421</v>
      </c>
      <c r="C9" s="1018"/>
      <c r="D9" s="1018"/>
      <c r="E9" s="1018"/>
      <c r="F9" s="1018"/>
      <c r="K9" s="1018" t="s">
        <v>421</v>
      </c>
      <c r="L9" s="1018"/>
      <c r="M9" s="1018"/>
      <c r="N9" s="1018"/>
      <c r="O9" s="1018"/>
    </row>
    <row r="10" spans="1:15" s="761" customFormat="1" ht="15" thickBot="1">
      <c r="A10" s="760"/>
      <c r="B10" s="760"/>
      <c r="C10" s="760"/>
      <c r="D10" s="760"/>
      <c r="E10" s="760"/>
      <c r="F10" s="760"/>
      <c r="J10" s="760"/>
      <c r="K10" s="760"/>
      <c r="L10" s="760"/>
      <c r="M10" s="760"/>
      <c r="N10" s="760"/>
      <c r="O10" s="760"/>
    </row>
    <row r="11" spans="2:13" s="761" customFormat="1" ht="30">
      <c r="B11" s="563"/>
      <c r="C11" s="564" t="s">
        <v>422</v>
      </c>
      <c r="D11" s="896" t="s">
        <v>472</v>
      </c>
      <c r="K11" s="563"/>
      <c r="L11" s="564" t="s">
        <v>422</v>
      </c>
      <c r="M11" s="896" t="s">
        <v>472</v>
      </c>
    </row>
    <row r="12" spans="2:13" s="761" customFormat="1" ht="30.75" customHeight="1">
      <c r="B12" s="565" t="s">
        <v>473</v>
      </c>
      <c r="C12" s="867" t="str">
        <f>IF(C20="","",C20)</f>
        <v>UNITED NATIONS DEVELOPMENT PROGRAMME</v>
      </c>
      <c r="D12" s="869">
        <f>IF(C30="",C24,C30)</f>
        <v>631759</v>
      </c>
      <c r="K12" s="565" t="s">
        <v>473</v>
      </c>
      <c r="L12" s="867" t="str">
        <f>IF(L20="","",L20)</f>
        <v>UNITED NATIONS DEVELOPMENT PROGRAMME</v>
      </c>
      <c r="M12" s="869">
        <f>IF(L30="",L24,L30)</f>
        <v>631759</v>
      </c>
    </row>
    <row r="13" spans="2:13" s="761" customFormat="1" ht="30.75" customHeight="1">
      <c r="B13" s="565" t="s">
        <v>424</v>
      </c>
      <c r="C13" s="867">
        <f>IF(C36="","",C36)</f>
      </c>
      <c r="D13" s="869">
        <f>IF(C46="",C40,C46)</f>
      </c>
      <c r="K13" s="565" t="s">
        <v>424</v>
      </c>
      <c r="L13" s="867">
        <f>IF(L36="","",L36)</f>
      </c>
      <c r="M13" s="869">
        <f>IF(L46="",L40,L46)</f>
      </c>
    </row>
    <row r="14" spans="2:13" s="761" customFormat="1" ht="30.75" customHeight="1">
      <c r="B14" s="565" t="s">
        <v>425</v>
      </c>
      <c r="C14" s="867">
        <f>IF(C53="","",C53)</f>
      </c>
      <c r="D14" s="869">
        <f>IF(C63="",C57,C63)</f>
      </c>
      <c r="K14" s="565" t="s">
        <v>425</v>
      </c>
      <c r="L14" s="867">
        <f>IF(L53="","",L53)</f>
      </c>
      <c r="M14" s="869">
        <f>IF(L63="",L57,L63)</f>
      </c>
    </row>
    <row r="15" spans="2:13" s="761" customFormat="1" ht="30.75" customHeight="1" thickBot="1">
      <c r="B15" s="566" t="s">
        <v>426</v>
      </c>
      <c r="C15" s="683">
        <f>IF(C69="","",C69)</f>
      </c>
      <c r="D15" s="870">
        <f>IF(C79="",C73,C79)</f>
      </c>
      <c r="G15" s="865"/>
      <c r="H15" s="898"/>
      <c r="K15" s="566" t="s">
        <v>426</v>
      </c>
      <c r="L15" s="683">
        <f>IF(L69="","",L69)</f>
      </c>
      <c r="M15" s="870">
        <f>IF(L79="",L73,L79)</f>
      </c>
    </row>
    <row r="16" spans="2:15" s="761" customFormat="1" ht="33" customHeight="1" thickBot="1">
      <c r="B16" s="897" t="s">
        <v>470</v>
      </c>
      <c r="D16" s="871">
        <f>SUM(D12:D15)</f>
        <v>631759</v>
      </c>
      <c r="E16" s="1932" t="str">
        <f>IF(D16&lt;&gt;'PR_Cash Request_7A&amp;B'!D23,"The total does not match requested amount on PR signature page","")</f>
        <v>The total does not match requested amount on PR signature page</v>
      </c>
      <c r="F16" s="1933"/>
      <c r="K16" s="897" t="s">
        <v>470</v>
      </c>
      <c r="M16" s="871">
        <f>SUM(M12:M15)</f>
        <v>631759</v>
      </c>
      <c r="N16" s="1932" t="str">
        <f>IF(M16&lt;&gt;'PR_Cash Request_7A&amp;B'!M23,"The total does not match requested amount on PR signature page","")</f>
        <v>The total does not match requested amount on PR signature page</v>
      </c>
      <c r="O16" s="1933"/>
    </row>
    <row r="17" spans="7:9" s="761" customFormat="1" ht="6.75" customHeight="1">
      <c r="G17" s="762"/>
      <c r="H17" s="762"/>
      <c r="I17" s="762"/>
    </row>
    <row r="18" spans="1:15" ht="15">
      <c r="A18" s="761"/>
      <c r="B18" s="1019" t="s">
        <v>423</v>
      </c>
      <c r="C18" s="1019"/>
      <c r="D18" s="1019"/>
      <c r="E18" s="1019"/>
      <c r="F18" s="1019"/>
      <c r="J18" s="761"/>
      <c r="K18" s="1019" t="s">
        <v>423</v>
      </c>
      <c r="L18" s="1019"/>
      <c r="M18" s="1019"/>
      <c r="N18" s="1019"/>
      <c r="O18" s="1019"/>
    </row>
    <row r="19" spans="1:15" s="761" customFormat="1" ht="14.25">
      <c r="A19" s="760"/>
      <c r="B19" s="760"/>
      <c r="C19" s="760"/>
      <c r="D19" s="760"/>
      <c r="E19" s="760"/>
      <c r="F19" s="760"/>
      <c r="J19" s="760"/>
      <c r="K19" s="760"/>
      <c r="L19" s="760"/>
      <c r="M19" s="760"/>
      <c r="N19" s="760"/>
      <c r="O19" s="760"/>
    </row>
    <row r="20" spans="2:15" s="761" customFormat="1" ht="33" customHeight="1">
      <c r="B20" s="462" t="s">
        <v>427</v>
      </c>
      <c r="C20" s="1123" t="str">
        <f>L20</f>
        <v>UNITED NATIONS DEVELOPMENT PROGRAMME</v>
      </c>
      <c r="E20" s="902" t="s">
        <v>271</v>
      </c>
      <c r="F20" s="1123" t="str">
        <f>O20</f>
        <v>UNITED NATIONS DEVELOPMENT 
PROGRAMME</v>
      </c>
      <c r="K20" s="462" t="s">
        <v>427</v>
      </c>
      <c r="L20" s="1123" t="str">
        <f>IF('PR_Bank Details_7C'!C20="","",'PR_Bank Details_7C'!C20)</f>
        <v>UNITED NATIONS DEVELOPMENT PROGRAMME</v>
      </c>
      <c r="N20" s="902" t="s">
        <v>271</v>
      </c>
      <c r="O20" s="1123" t="str">
        <f>IF('PR_Bank Details_7C'!F20="","",'PR_Bank Details_7C'!F20)</f>
        <v>UNITED NATIONS DEVELOPMENT 
PROGRAMME</v>
      </c>
    </row>
    <row r="21" spans="3:15" s="761" customFormat="1" ht="14.25">
      <c r="C21" s="1124"/>
      <c r="E21" s="900"/>
      <c r="F21" s="1130"/>
      <c r="L21" s="1124"/>
      <c r="N21" s="900"/>
      <c r="O21" s="1130"/>
    </row>
    <row r="22" spans="2:15" s="761" customFormat="1" ht="27.75">
      <c r="B22" s="899" t="s">
        <v>477</v>
      </c>
      <c r="C22" s="1137" t="str">
        <f>L22</f>
        <v>EUR</v>
      </c>
      <c r="E22" s="902" t="s">
        <v>271</v>
      </c>
      <c r="F22" s="1123">
        <f>O22</f>
      </c>
      <c r="K22" s="899" t="s">
        <v>477</v>
      </c>
      <c r="L22" s="1123" t="str">
        <f>IF('PR_Bank Details_7C'!C22="","",'PR_Bank Details_7C'!C22)</f>
        <v>EUR</v>
      </c>
      <c r="N22" s="902" t="s">
        <v>271</v>
      </c>
      <c r="O22" s="1123">
        <f>IF('PR_Bank Details_7C'!F22="","",'PR_Bank Details_7C'!F22)</f>
      </c>
    </row>
    <row r="23" spans="3:15" s="761" customFormat="1" ht="14.25">
      <c r="C23" s="1124"/>
      <c r="E23" s="900"/>
      <c r="F23" s="1130"/>
      <c r="L23" s="1124"/>
      <c r="N23" s="900"/>
      <c r="O23" s="1130"/>
    </row>
    <row r="24" spans="2:15" s="761" customFormat="1" ht="30">
      <c r="B24" s="463" t="s">
        <v>474</v>
      </c>
      <c r="C24" s="1133">
        <f>L24</f>
        <v>631759</v>
      </c>
      <c r="D24" s="562"/>
      <c r="E24" s="902" t="s">
        <v>429</v>
      </c>
      <c r="F24" s="1123" t="str">
        <f>O24</f>
        <v>6008-62722022</v>
      </c>
      <c r="K24" s="463" t="s">
        <v>474</v>
      </c>
      <c r="L24" s="1123">
        <f>IF('PR_Bank Details_7C'!C24="","",'PR_Bank Details_7C'!C24)</f>
        <v>631759</v>
      </c>
      <c r="M24" s="562"/>
      <c r="N24" s="902" t="s">
        <v>429</v>
      </c>
      <c r="O24" s="1123" t="str">
        <f>IF('PR_Bank Details_7C'!F24="","",'PR_Bank Details_7C'!F24)</f>
        <v>6008-62722022</v>
      </c>
    </row>
    <row r="25" spans="3:15" s="761" customFormat="1" ht="14.25">
      <c r="C25" s="1124"/>
      <c r="E25" s="900"/>
      <c r="F25" s="1130"/>
      <c r="L25" s="1124"/>
      <c r="N25" s="900"/>
      <c r="O25" s="1130"/>
    </row>
    <row r="26" spans="2:15" s="761" customFormat="1" ht="57">
      <c r="B26" s="463" t="s">
        <v>428</v>
      </c>
      <c r="C26" s="1123" t="str">
        <f>L26</f>
        <v>Six hundred eighteen thousand nine hundred and seventy-one</v>
      </c>
      <c r="E26" s="902" t="s">
        <v>478</v>
      </c>
      <c r="F26" s="1123" t="str">
        <f>O26</f>
        <v>Mail Code: 473-672-09-01/ 5 Canada Square London E14 5AQ United Kingdom </v>
      </c>
      <c r="K26" s="463" t="s">
        <v>428</v>
      </c>
      <c r="L26" s="1123" t="str">
        <f>IF('PR_Bank Details_7C'!C26="","",'PR_Bank Details_7C'!C26)</f>
        <v>Six hundred eighteen thousand nine hundred and seventy-one</v>
      </c>
      <c r="N26" s="902" t="s">
        <v>478</v>
      </c>
      <c r="O26" s="1123" t="str">
        <f>IF('PR_Bank Details_7C'!F26="","",'PR_Bank Details_7C'!F26)</f>
        <v>Mail Code: 473-672-09-01/ 5 Canada Square London E14 5AQ United Kingdom </v>
      </c>
    </row>
    <row r="27" spans="3:15" s="761" customFormat="1" ht="14.25">
      <c r="C27" s="1124"/>
      <c r="E27" s="900"/>
      <c r="F27" s="1130"/>
      <c r="L27" s="1124"/>
      <c r="N27" s="900"/>
      <c r="O27" s="1130"/>
    </row>
    <row r="28" spans="1:15" ht="40.5">
      <c r="A28" s="761"/>
      <c r="B28" s="463" t="s">
        <v>475</v>
      </c>
      <c r="C28" s="1137">
        <f>L28</f>
      </c>
      <c r="D28" s="761"/>
      <c r="E28" s="902" t="s">
        <v>272</v>
      </c>
      <c r="F28" s="1123" t="str">
        <f>O28</f>
        <v>BOFAGB22</v>
      </c>
      <c r="J28" s="761"/>
      <c r="K28" s="463" t="s">
        <v>475</v>
      </c>
      <c r="L28" s="1123">
        <f>IF('PR_Bank Details_7C'!C28="","",'PR_Bank Details_7C'!C28)</f>
      </c>
      <c r="M28" s="761"/>
      <c r="N28" s="902" t="s">
        <v>272</v>
      </c>
      <c r="O28" s="1123" t="str">
        <f>IF('PR_Bank Details_7C'!F28="","",'PR_Bank Details_7C'!F28)</f>
        <v>BOFAGB22</v>
      </c>
    </row>
    <row r="29" spans="1:15" s="761" customFormat="1" ht="14.25">
      <c r="A29" s="760"/>
      <c r="B29" s="760"/>
      <c r="C29" s="1125"/>
      <c r="D29" s="760"/>
      <c r="E29" s="901"/>
      <c r="F29" s="1130"/>
      <c r="J29" s="760"/>
      <c r="K29" s="760"/>
      <c r="L29" s="1125"/>
      <c r="M29" s="760"/>
      <c r="N29" s="901"/>
      <c r="O29" s="1130"/>
    </row>
    <row r="30" spans="1:15" ht="42.75">
      <c r="A30" s="761"/>
      <c r="B30" s="463" t="s">
        <v>476</v>
      </c>
      <c r="C30" s="1133">
        <f>L30</f>
      </c>
      <c r="D30" s="761"/>
      <c r="E30" s="902" t="s">
        <v>430</v>
      </c>
      <c r="F30" s="1123" t="str">
        <f>O30</f>
        <v>IBAN: GB59BOFA16505062722022</v>
      </c>
      <c r="J30" s="761"/>
      <c r="K30" s="463" t="s">
        <v>476</v>
      </c>
      <c r="L30" s="1123">
        <f>IF('PR_Bank Details_7C'!C30="","",'PR_Bank Details_7C'!C30)</f>
      </c>
      <c r="M30" s="761"/>
      <c r="N30" s="902" t="s">
        <v>430</v>
      </c>
      <c r="O30" s="1123" t="str">
        <f>IF('PR_Bank Details_7C'!F30="","",'PR_Bank Details_7C'!F30)</f>
        <v>IBAN: GB59BOFA16505062722022</v>
      </c>
    </row>
    <row r="31" spans="1:15" s="761" customFormat="1" ht="14.25">
      <c r="A31" s="760"/>
      <c r="B31" s="760"/>
      <c r="C31" s="1125"/>
      <c r="D31" s="760"/>
      <c r="E31" s="901"/>
      <c r="F31" s="1131"/>
      <c r="J31" s="760"/>
      <c r="K31" s="760"/>
      <c r="L31" s="1125"/>
      <c r="M31" s="760"/>
      <c r="N31" s="901"/>
      <c r="O31" s="1131"/>
    </row>
    <row r="32" spans="2:15" s="761" customFormat="1" ht="25.5" customHeight="1">
      <c r="B32" s="904"/>
      <c r="C32" s="1126"/>
      <c r="E32" s="902" t="s">
        <v>431</v>
      </c>
      <c r="F32" s="1123">
        <f>O32</f>
      </c>
      <c r="K32" s="904"/>
      <c r="L32" s="1126"/>
      <c r="N32" s="902" t="s">
        <v>431</v>
      </c>
      <c r="O32" s="1123">
        <f>IF('PR_Bank Details_7C'!F32="","",'PR_Bank Details_7C'!F32)</f>
      </c>
    </row>
    <row r="33" spans="2:15" s="761" customFormat="1" ht="5.25" customHeight="1">
      <c r="B33" s="562"/>
      <c r="C33" s="1127"/>
      <c r="F33" s="1129"/>
      <c r="G33" s="762"/>
      <c r="H33" s="762"/>
      <c r="I33" s="762"/>
      <c r="K33" s="562"/>
      <c r="L33" s="1127"/>
      <c r="O33" s="1129"/>
    </row>
    <row r="34" spans="1:15" ht="15">
      <c r="A34" s="761"/>
      <c r="B34" s="1019" t="s">
        <v>424</v>
      </c>
      <c r="C34" s="1128"/>
      <c r="D34" s="1019"/>
      <c r="E34" s="1019"/>
      <c r="F34" s="1128"/>
      <c r="J34" s="761"/>
      <c r="K34" s="1019" t="s">
        <v>424</v>
      </c>
      <c r="L34" s="1128"/>
      <c r="M34" s="1019"/>
      <c r="N34" s="1019"/>
      <c r="O34" s="1128"/>
    </row>
    <row r="35" spans="1:15" s="761" customFormat="1" ht="14.25">
      <c r="A35" s="760"/>
      <c r="B35" s="760"/>
      <c r="C35" s="1125"/>
      <c r="D35" s="760"/>
      <c r="E35" s="760"/>
      <c r="F35" s="1125"/>
      <c r="J35" s="760"/>
      <c r="K35" s="760"/>
      <c r="L35" s="1125"/>
      <c r="M35" s="760"/>
      <c r="N35" s="760"/>
      <c r="O35" s="1125"/>
    </row>
    <row r="36" spans="2:15" s="761" customFormat="1" ht="33" customHeight="1">
      <c r="B36" s="462" t="s">
        <v>427</v>
      </c>
      <c r="C36" s="1123">
        <f>L36</f>
      </c>
      <c r="E36" s="902" t="s">
        <v>271</v>
      </c>
      <c r="F36" s="1123">
        <f>O36</f>
      </c>
      <c r="K36" s="462" t="s">
        <v>427</v>
      </c>
      <c r="L36" s="1123">
        <f>IF('PR_Bank Details_7C'!C36="","",'PR_Bank Details_7C'!C36)</f>
      </c>
      <c r="N36" s="902" t="s">
        <v>271</v>
      </c>
      <c r="O36" s="1123">
        <f>IF('PR_Bank Details_7C'!F36="","",'PR_Bank Details_7C'!F36)</f>
      </c>
    </row>
    <row r="37" spans="3:15" s="761" customFormat="1" ht="14.25">
      <c r="C37" s="1124"/>
      <c r="E37" s="900"/>
      <c r="F37" s="1130"/>
      <c r="L37" s="1124"/>
      <c r="N37" s="900"/>
      <c r="O37" s="1130"/>
    </row>
    <row r="38" spans="2:15" s="761" customFormat="1" ht="27.75">
      <c r="B38" s="899" t="s">
        <v>477</v>
      </c>
      <c r="C38" s="1123">
        <f>L38</f>
      </c>
      <c r="E38" s="902" t="s">
        <v>271</v>
      </c>
      <c r="F38" s="1123">
        <f>O38</f>
      </c>
      <c r="K38" s="899" t="s">
        <v>477</v>
      </c>
      <c r="L38" s="1123">
        <f>IF('PR_Bank Details_7C'!C38="","",'PR_Bank Details_7C'!C38)</f>
      </c>
      <c r="N38" s="902" t="s">
        <v>271</v>
      </c>
      <c r="O38" s="1123">
        <f>IF('PR_Bank Details_7C'!F38="","",'PR_Bank Details_7C'!F38)</f>
      </c>
    </row>
    <row r="39" spans="3:15" s="761" customFormat="1" ht="14.25">
      <c r="C39" s="1124"/>
      <c r="E39" s="900"/>
      <c r="F39" s="1130"/>
      <c r="L39" s="1124"/>
      <c r="N39" s="900"/>
      <c r="O39" s="1130"/>
    </row>
    <row r="40" spans="2:15" s="761" customFormat="1" ht="30">
      <c r="B40" s="463" t="s">
        <v>474</v>
      </c>
      <c r="C40" s="1133">
        <f>L40</f>
      </c>
      <c r="D40" s="562"/>
      <c r="E40" s="902" t="s">
        <v>429</v>
      </c>
      <c r="F40" s="1123">
        <f>O40</f>
      </c>
      <c r="K40" s="463" t="s">
        <v>474</v>
      </c>
      <c r="L40" s="1123">
        <f>IF('PR_Bank Details_7C'!C40="","",'PR_Bank Details_7C'!C40)</f>
      </c>
      <c r="M40" s="562"/>
      <c r="N40" s="902" t="s">
        <v>429</v>
      </c>
      <c r="O40" s="1123">
        <f>IF('PR_Bank Details_7C'!F40="","",'PR_Bank Details_7C'!F40)</f>
      </c>
    </row>
    <row r="41" spans="3:15" s="761" customFormat="1" ht="14.25">
      <c r="C41" s="1124"/>
      <c r="E41" s="900"/>
      <c r="F41" s="1130"/>
      <c r="L41" s="1124"/>
      <c r="N41" s="900"/>
      <c r="O41" s="1130"/>
    </row>
    <row r="42" spans="2:15" s="761" customFormat="1" ht="15">
      <c r="B42" s="463" t="s">
        <v>428</v>
      </c>
      <c r="C42" s="1123">
        <f>L42</f>
      </c>
      <c r="E42" s="902" t="s">
        <v>478</v>
      </c>
      <c r="F42" s="1123">
        <f>O42</f>
      </c>
      <c r="K42" s="463" t="s">
        <v>428</v>
      </c>
      <c r="L42" s="1123">
        <f>IF('PR_Bank Details_7C'!C42="","",'PR_Bank Details_7C'!C42)</f>
      </c>
      <c r="N42" s="902" t="s">
        <v>478</v>
      </c>
      <c r="O42" s="1123">
        <f>IF('PR_Bank Details_7C'!F42="","",'PR_Bank Details_7C'!F42)</f>
      </c>
    </row>
    <row r="43" spans="3:15" s="761" customFormat="1" ht="14.25">
      <c r="C43" s="1124"/>
      <c r="E43" s="900"/>
      <c r="F43" s="1130"/>
      <c r="L43" s="1124"/>
      <c r="N43" s="900"/>
      <c r="O43" s="1130"/>
    </row>
    <row r="44" spans="1:15" ht="40.5">
      <c r="A44" s="761"/>
      <c r="B44" s="463" t="s">
        <v>475</v>
      </c>
      <c r="C44" s="1136">
        <f>L44</f>
      </c>
      <c r="D44" s="761"/>
      <c r="E44" s="902" t="s">
        <v>272</v>
      </c>
      <c r="F44" s="1123">
        <f>O44</f>
      </c>
      <c r="J44" s="761"/>
      <c r="K44" s="463" t="s">
        <v>475</v>
      </c>
      <c r="L44" s="1123">
        <f>IF('PR_Bank Details_7C'!C44="","",'PR_Bank Details_7C'!C44)</f>
      </c>
      <c r="M44" s="761"/>
      <c r="N44" s="902" t="s">
        <v>272</v>
      </c>
      <c r="O44" s="1123">
        <f>IF('PR_Bank Details_7C'!F44="","",'PR_Bank Details_7C'!F44)</f>
      </c>
    </row>
    <row r="45" spans="1:15" s="761" customFormat="1" ht="14.25">
      <c r="A45" s="760"/>
      <c r="B45" s="760"/>
      <c r="C45" s="1125"/>
      <c r="D45" s="760"/>
      <c r="E45" s="901"/>
      <c r="F45" s="1130"/>
      <c r="J45" s="760"/>
      <c r="K45" s="760"/>
      <c r="L45" s="1125"/>
      <c r="M45" s="760"/>
      <c r="N45" s="901"/>
      <c r="O45" s="1130"/>
    </row>
    <row r="46" spans="1:15" ht="27.75">
      <c r="A46" s="761"/>
      <c r="B46" s="463" t="s">
        <v>476</v>
      </c>
      <c r="C46" s="1133">
        <f>L46</f>
      </c>
      <c r="D46" s="761"/>
      <c r="E46" s="902" t="s">
        <v>430</v>
      </c>
      <c r="F46" s="1123">
        <f>O46</f>
      </c>
      <c r="J46" s="761"/>
      <c r="K46" s="463" t="s">
        <v>476</v>
      </c>
      <c r="L46" s="1123">
        <f>IF('PR_Bank Details_7C'!C46="","",'PR_Bank Details_7C'!C46)</f>
      </c>
      <c r="M46" s="761"/>
      <c r="N46" s="902" t="s">
        <v>430</v>
      </c>
      <c r="O46" s="1123">
        <f>IF('PR_Bank Details_7C'!F46="","",'PR_Bank Details_7C'!F46)</f>
      </c>
    </row>
    <row r="47" spans="1:15" s="761" customFormat="1" ht="14.25">
      <c r="A47" s="760"/>
      <c r="B47" s="760"/>
      <c r="C47" s="1125"/>
      <c r="D47" s="760"/>
      <c r="E47" s="901"/>
      <c r="F47" s="1131"/>
      <c r="J47" s="760"/>
      <c r="K47" s="760"/>
      <c r="L47" s="1125"/>
      <c r="M47" s="760"/>
      <c r="N47" s="901"/>
      <c r="O47" s="1131"/>
    </row>
    <row r="48" spans="2:15" s="761" customFormat="1" ht="25.5" customHeight="1">
      <c r="B48" s="904"/>
      <c r="C48" s="1126"/>
      <c r="E48" s="902" t="s">
        <v>431</v>
      </c>
      <c r="F48" s="1123">
        <f>O48</f>
      </c>
      <c r="K48" s="904"/>
      <c r="L48" s="1126"/>
      <c r="N48" s="902" t="s">
        <v>431</v>
      </c>
      <c r="O48" s="1123">
        <f>IF('PR_Bank Details_7C'!F48="","",'PR_Bank Details_7C'!F48)</f>
      </c>
    </row>
    <row r="49" spans="2:15" s="761" customFormat="1" ht="6.75" customHeight="1">
      <c r="B49" s="562"/>
      <c r="C49" s="1127"/>
      <c r="F49" s="1129"/>
      <c r="K49" s="562"/>
      <c r="L49" s="1127"/>
      <c r="O49" s="1129"/>
    </row>
    <row r="50" spans="3:15" s="761" customFormat="1" ht="8.25" customHeight="1">
      <c r="C50" s="1129"/>
      <c r="F50" s="1129"/>
      <c r="G50" s="762"/>
      <c r="H50" s="762"/>
      <c r="I50" s="762"/>
      <c r="L50" s="1129"/>
      <c r="O50" s="1129"/>
    </row>
    <row r="51" spans="1:15" ht="15">
      <c r="A51" s="761"/>
      <c r="B51" s="1019" t="s">
        <v>425</v>
      </c>
      <c r="C51" s="1128"/>
      <c r="D51" s="1019"/>
      <c r="E51" s="1019"/>
      <c r="F51" s="1128"/>
      <c r="J51" s="761"/>
      <c r="K51" s="1019" t="s">
        <v>425</v>
      </c>
      <c r="L51" s="1128"/>
      <c r="M51" s="1019"/>
      <c r="N51" s="1019"/>
      <c r="O51" s="1128"/>
    </row>
    <row r="52" spans="1:15" s="761" customFormat="1" ht="14.25">
      <c r="A52" s="760"/>
      <c r="B52" s="760"/>
      <c r="C52" s="1125"/>
      <c r="D52" s="760"/>
      <c r="E52" s="760"/>
      <c r="F52" s="1125"/>
      <c r="J52" s="760"/>
      <c r="K52" s="760"/>
      <c r="L52" s="1125"/>
      <c r="M52" s="760"/>
      <c r="N52" s="760"/>
      <c r="O52" s="1125"/>
    </row>
    <row r="53" spans="2:15" s="761" customFormat="1" ht="33" customHeight="1">
      <c r="B53" s="462" t="s">
        <v>427</v>
      </c>
      <c r="C53" s="1123">
        <f>L53</f>
      </c>
      <c r="E53" s="902" t="s">
        <v>271</v>
      </c>
      <c r="F53" s="1123">
        <f>O53</f>
      </c>
      <c r="K53" s="462" t="s">
        <v>427</v>
      </c>
      <c r="L53" s="1123">
        <f>IF('PR_Bank Details_7C'!C53="","",'PR_Bank Details_7C'!C53)</f>
      </c>
      <c r="N53" s="902" t="s">
        <v>271</v>
      </c>
      <c r="O53" s="1123">
        <f>IF('PR_Bank Details_7C'!F53="","",'PR_Bank Details_7C'!F53)</f>
      </c>
    </row>
    <row r="54" spans="3:15" s="761" customFormat="1" ht="14.25">
      <c r="C54" s="1124"/>
      <c r="E54" s="900"/>
      <c r="F54" s="1130"/>
      <c r="L54" s="1124"/>
      <c r="N54" s="900"/>
      <c r="O54" s="1130"/>
    </row>
    <row r="55" spans="2:15" s="761" customFormat="1" ht="27.75">
      <c r="B55" s="899" t="s">
        <v>477</v>
      </c>
      <c r="C55" s="1123">
        <f>L55</f>
      </c>
      <c r="E55" s="902" t="s">
        <v>271</v>
      </c>
      <c r="F55" s="1123">
        <f>O55</f>
      </c>
      <c r="K55" s="899" t="s">
        <v>477</v>
      </c>
      <c r="L55" s="1123">
        <f>IF('PR_Bank Details_7C'!C55="","",'PR_Bank Details_7C'!C55)</f>
      </c>
      <c r="N55" s="902" t="s">
        <v>271</v>
      </c>
      <c r="O55" s="1123">
        <f>IF('PR_Bank Details_7C'!F55="","",'PR_Bank Details_7C'!F55)</f>
      </c>
    </row>
    <row r="56" spans="3:15" s="761" customFormat="1" ht="14.25">
      <c r="C56" s="1124"/>
      <c r="E56" s="900"/>
      <c r="F56" s="1130"/>
      <c r="L56" s="1124"/>
      <c r="N56" s="900"/>
      <c r="O56" s="1130"/>
    </row>
    <row r="57" spans="2:15" s="761" customFormat="1" ht="30">
      <c r="B57" s="463" t="s">
        <v>474</v>
      </c>
      <c r="C57" s="1132">
        <f>L57</f>
      </c>
      <c r="D57" s="562"/>
      <c r="E57" s="902" t="s">
        <v>429</v>
      </c>
      <c r="F57" s="1123">
        <f>O57</f>
      </c>
      <c r="K57" s="463" t="s">
        <v>474</v>
      </c>
      <c r="L57" s="1123">
        <f>IF('PR_Bank Details_7C'!C57="","",'PR_Bank Details_7C'!C57)</f>
      </c>
      <c r="M57" s="562"/>
      <c r="N57" s="902" t="s">
        <v>429</v>
      </c>
      <c r="O57" s="1123">
        <f>IF('PR_Bank Details_7C'!F57="","",'PR_Bank Details_7C'!F57)</f>
      </c>
    </row>
    <row r="58" spans="3:15" s="761" customFormat="1" ht="14.25">
      <c r="C58" s="1124"/>
      <c r="E58" s="900"/>
      <c r="F58" s="1130"/>
      <c r="L58" s="1124"/>
      <c r="N58" s="900"/>
      <c r="O58" s="1130"/>
    </row>
    <row r="59" spans="2:15" s="761" customFormat="1" ht="15">
      <c r="B59" s="463" t="s">
        <v>428</v>
      </c>
      <c r="C59" s="1123">
        <f>L59</f>
      </c>
      <c r="E59" s="902" t="s">
        <v>478</v>
      </c>
      <c r="F59" s="1123">
        <f>O59</f>
      </c>
      <c r="K59" s="463" t="s">
        <v>428</v>
      </c>
      <c r="L59" s="1123">
        <f>IF('PR_Bank Details_7C'!C59="","",'PR_Bank Details_7C'!C59)</f>
      </c>
      <c r="N59" s="902" t="s">
        <v>478</v>
      </c>
      <c r="O59" s="1123">
        <f>IF('PR_Bank Details_7C'!F59="","",'PR_Bank Details_7C'!F59)</f>
      </c>
    </row>
    <row r="60" spans="3:15" s="761" customFormat="1" ht="14.25">
      <c r="C60" s="1124"/>
      <c r="E60" s="900"/>
      <c r="F60" s="1130"/>
      <c r="L60" s="1124"/>
      <c r="N60" s="900"/>
      <c r="O60" s="1130"/>
    </row>
    <row r="61" spans="1:15" ht="40.5">
      <c r="A61" s="761"/>
      <c r="B61" s="463" t="s">
        <v>475</v>
      </c>
      <c r="C61" s="1132">
        <f>L61</f>
      </c>
      <c r="D61" s="761"/>
      <c r="E61" s="902" t="s">
        <v>272</v>
      </c>
      <c r="F61" s="1123">
        <f>O61</f>
      </c>
      <c r="J61" s="761"/>
      <c r="K61" s="463" t="s">
        <v>475</v>
      </c>
      <c r="L61" s="1123">
        <f>IF('PR_Bank Details_7C'!C61="","",'PR_Bank Details_7C'!C61)</f>
      </c>
      <c r="M61" s="761"/>
      <c r="N61" s="902" t="s">
        <v>272</v>
      </c>
      <c r="O61" s="1123">
        <f>IF('PR_Bank Details_7C'!F61="","",'PR_Bank Details_7C'!F61)</f>
      </c>
    </row>
    <row r="62" spans="1:15" s="761" customFormat="1" ht="14.25">
      <c r="A62" s="760"/>
      <c r="B62" s="760"/>
      <c r="C62" s="1125"/>
      <c r="D62" s="760"/>
      <c r="E62" s="901"/>
      <c r="F62" s="1130"/>
      <c r="J62" s="760"/>
      <c r="K62" s="760"/>
      <c r="L62" s="1125"/>
      <c r="M62" s="760"/>
      <c r="N62" s="901"/>
      <c r="O62" s="1130"/>
    </row>
    <row r="63" spans="1:15" ht="27.75">
      <c r="A63" s="761"/>
      <c r="B63" s="463" t="s">
        <v>476</v>
      </c>
      <c r="C63" s="1132">
        <f>L63</f>
      </c>
      <c r="D63" s="761"/>
      <c r="E63" s="902" t="s">
        <v>430</v>
      </c>
      <c r="F63" s="1123">
        <f>O63</f>
      </c>
      <c r="J63" s="761"/>
      <c r="K63" s="463" t="s">
        <v>476</v>
      </c>
      <c r="L63" s="1123">
        <f>IF('PR_Bank Details_7C'!C63="","",'PR_Bank Details_7C'!C63)</f>
      </c>
      <c r="M63" s="761"/>
      <c r="N63" s="902" t="s">
        <v>430</v>
      </c>
      <c r="O63" s="1123">
        <f>IF('PR_Bank Details_7C'!F63="","",'PR_Bank Details_7C'!F63)</f>
      </c>
    </row>
    <row r="64" spans="1:15" s="761" customFormat="1" ht="14.25">
      <c r="A64" s="760"/>
      <c r="B64" s="760"/>
      <c r="C64" s="1125"/>
      <c r="D64" s="760"/>
      <c r="E64" s="901"/>
      <c r="F64" s="1131"/>
      <c r="J64" s="760"/>
      <c r="K64" s="760"/>
      <c r="L64" s="1125"/>
      <c r="M64" s="760"/>
      <c r="N64" s="901"/>
      <c r="O64" s="1131"/>
    </row>
    <row r="65" spans="2:15" s="761" customFormat="1" ht="25.5" customHeight="1">
      <c r="B65" s="904"/>
      <c r="C65" s="1126"/>
      <c r="E65" s="902" t="s">
        <v>431</v>
      </c>
      <c r="F65" s="1123">
        <f>O65</f>
      </c>
      <c r="K65" s="904"/>
      <c r="L65" s="1126"/>
      <c r="N65" s="902" t="s">
        <v>431</v>
      </c>
      <c r="O65" s="1123">
        <f>IF('PR_Bank Details_7C'!F65="","",'PR_Bank Details_7C'!F65)</f>
      </c>
    </row>
    <row r="66" spans="2:15" s="761" customFormat="1" ht="6.75" customHeight="1">
      <c r="B66" s="562"/>
      <c r="C66" s="1127"/>
      <c r="F66" s="1129"/>
      <c r="G66" s="762"/>
      <c r="H66" s="762"/>
      <c r="I66" s="762"/>
      <c r="K66" s="562"/>
      <c r="L66" s="1127"/>
      <c r="O66" s="1129"/>
    </row>
    <row r="67" spans="1:15" ht="15">
      <c r="A67" s="761"/>
      <c r="B67" s="1019" t="s">
        <v>426</v>
      </c>
      <c r="C67" s="1128"/>
      <c r="D67" s="1019"/>
      <c r="E67" s="1019"/>
      <c r="F67" s="1128"/>
      <c r="J67" s="761"/>
      <c r="K67" s="1019" t="s">
        <v>426</v>
      </c>
      <c r="L67" s="1128"/>
      <c r="M67" s="1019"/>
      <c r="N67" s="1019"/>
      <c r="O67" s="1128"/>
    </row>
    <row r="68" spans="1:15" s="761" customFormat="1" ht="14.25">
      <c r="A68" s="760"/>
      <c r="B68" s="760"/>
      <c r="C68" s="1125"/>
      <c r="D68" s="760"/>
      <c r="E68" s="760"/>
      <c r="F68" s="1125"/>
      <c r="J68" s="760"/>
      <c r="K68" s="760"/>
      <c r="L68" s="1125"/>
      <c r="M68" s="760"/>
      <c r="N68" s="760"/>
      <c r="O68" s="1125"/>
    </row>
    <row r="69" spans="2:15" s="761" customFormat="1" ht="33" customHeight="1">
      <c r="B69" s="462" t="s">
        <v>427</v>
      </c>
      <c r="C69" s="1123">
        <f>L69</f>
      </c>
      <c r="E69" s="902" t="s">
        <v>271</v>
      </c>
      <c r="F69" s="1123">
        <f>O69</f>
      </c>
      <c r="K69" s="462" t="s">
        <v>427</v>
      </c>
      <c r="L69" s="1123">
        <f>IF('PR_Bank Details_7C'!C69="","",'PR_Bank Details_7C'!C69)</f>
      </c>
      <c r="N69" s="902" t="s">
        <v>271</v>
      </c>
      <c r="O69" s="1123">
        <f>IF('PR_Bank Details_7C'!F69="","",'PR_Bank Details_7C'!F69)</f>
      </c>
    </row>
    <row r="70" spans="3:15" s="761" customFormat="1" ht="14.25">
      <c r="C70" s="1124"/>
      <c r="E70" s="900"/>
      <c r="F70" s="1130"/>
      <c r="L70" s="1124"/>
      <c r="N70" s="900"/>
      <c r="O70" s="1130"/>
    </row>
    <row r="71" spans="2:15" s="761" customFormat="1" ht="27.75">
      <c r="B71" s="899" t="s">
        <v>477</v>
      </c>
      <c r="C71" s="1123">
        <f>L71</f>
      </c>
      <c r="E71" s="902" t="s">
        <v>271</v>
      </c>
      <c r="F71" s="1123">
        <f>O71</f>
      </c>
      <c r="K71" s="899" t="s">
        <v>477</v>
      </c>
      <c r="L71" s="1123">
        <f>IF('PR_Bank Details_7C'!C71="","",'PR_Bank Details_7C'!C71)</f>
      </c>
      <c r="N71" s="902" t="s">
        <v>271</v>
      </c>
      <c r="O71" s="1123">
        <f>IF('PR_Bank Details_7C'!F71="","",'PR_Bank Details_7C'!F71)</f>
      </c>
    </row>
    <row r="72" spans="3:15" s="761" customFormat="1" ht="14.25">
      <c r="C72" s="1124"/>
      <c r="E72" s="900"/>
      <c r="F72" s="1130"/>
      <c r="L72" s="1124"/>
      <c r="N72" s="900"/>
      <c r="O72" s="1130"/>
    </row>
    <row r="73" spans="2:15" s="761" customFormat="1" ht="30">
      <c r="B73" s="463" t="s">
        <v>474</v>
      </c>
      <c r="C73" s="1134">
        <f>L73</f>
      </c>
      <c r="D73" s="562"/>
      <c r="E73" s="902" t="s">
        <v>429</v>
      </c>
      <c r="F73" s="1123">
        <f>O73</f>
      </c>
      <c r="K73" s="463" t="s">
        <v>474</v>
      </c>
      <c r="L73" s="1123">
        <f>IF('PR_Bank Details_7C'!C73="","",'PR_Bank Details_7C'!C73)</f>
      </c>
      <c r="M73" s="562"/>
      <c r="N73" s="902" t="s">
        <v>429</v>
      </c>
      <c r="O73" s="1123">
        <f>IF('PR_Bank Details_7C'!F73="","",'PR_Bank Details_7C'!F73)</f>
      </c>
    </row>
    <row r="74" spans="3:15" s="761" customFormat="1" ht="14.25">
      <c r="C74" s="1124"/>
      <c r="E74" s="900"/>
      <c r="F74" s="1130"/>
      <c r="L74" s="1124"/>
      <c r="N74" s="900"/>
      <c r="O74" s="1130"/>
    </row>
    <row r="75" spans="2:15" s="761" customFormat="1" ht="15">
      <c r="B75" s="463" t="s">
        <v>428</v>
      </c>
      <c r="C75" s="1123">
        <f>L75</f>
      </c>
      <c r="E75" s="902" t="s">
        <v>478</v>
      </c>
      <c r="F75" s="1123">
        <f>O75</f>
      </c>
      <c r="K75" s="463" t="s">
        <v>428</v>
      </c>
      <c r="L75" s="1123">
        <f>IF('PR_Bank Details_7C'!C75="","",'PR_Bank Details_7C'!C75)</f>
      </c>
      <c r="N75" s="902" t="s">
        <v>478</v>
      </c>
      <c r="O75" s="1123">
        <f>IF('PR_Bank Details_7C'!F75="","",'PR_Bank Details_7C'!F75)</f>
      </c>
    </row>
    <row r="76" spans="3:15" s="761" customFormat="1" ht="14.25">
      <c r="C76" s="1124"/>
      <c r="E76" s="900"/>
      <c r="F76" s="1130"/>
      <c r="L76" s="1124"/>
      <c r="N76" s="900"/>
      <c r="O76" s="1130"/>
    </row>
    <row r="77" spans="1:15" ht="40.5">
      <c r="A77" s="761"/>
      <c r="B77" s="463" t="s">
        <v>475</v>
      </c>
      <c r="C77" s="1135">
        <f>L77</f>
      </c>
      <c r="D77" s="761"/>
      <c r="E77" s="902" t="s">
        <v>272</v>
      </c>
      <c r="F77" s="1123">
        <f>O77</f>
      </c>
      <c r="J77" s="761"/>
      <c r="K77" s="463" t="s">
        <v>475</v>
      </c>
      <c r="L77" s="1123">
        <f>IF('PR_Bank Details_7C'!C77="","",'PR_Bank Details_7C'!C77)</f>
      </c>
      <c r="M77" s="761"/>
      <c r="N77" s="902" t="s">
        <v>272</v>
      </c>
      <c r="O77" s="1123">
        <f>IF('PR_Bank Details_7C'!F77="","",'PR_Bank Details_7C'!F77)</f>
      </c>
    </row>
    <row r="78" spans="1:15" s="761" customFormat="1" ht="14.25">
      <c r="A78" s="760"/>
      <c r="B78" s="760"/>
      <c r="C78" s="1125"/>
      <c r="D78" s="760"/>
      <c r="E78" s="901"/>
      <c r="F78" s="1130"/>
      <c r="J78" s="760"/>
      <c r="K78" s="760"/>
      <c r="L78" s="1125"/>
      <c r="M78" s="760"/>
      <c r="N78" s="901"/>
      <c r="O78" s="1130"/>
    </row>
    <row r="79" spans="1:15" ht="27.75">
      <c r="A79" s="761"/>
      <c r="B79" s="463" t="s">
        <v>476</v>
      </c>
      <c r="C79" s="1134">
        <f>L79</f>
      </c>
      <c r="D79" s="761"/>
      <c r="E79" s="902" t="s">
        <v>430</v>
      </c>
      <c r="F79" s="1123">
        <f>O79</f>
      </c>
      <c r="J79" s="761"/>
      <c r="K79" s="463" t="s">
        <v>476</v>
      </c>
      <c r="L79" s="1123">
        <f>IF('PR_Bank Details_7C'!C79="","",'PR_Bank Details_7C'!C79)</f>
      </c>
      <c r="M79" s="761"/>
      <c r="N79" s="902" t="s">
        <v>430</v>
      </c>
      <c r="O79" s="1123">
        <f>IF('PR_Bank Details_7C'!F79="","",'PR_Bank Details_7C'!F79)</f>
      </c>
    </row>
    <row r="80" spans="1:15" s="761" customFormat="1" ht="14.25">
      <c r="A80" s="760"/>
      <c r="B80" s="760"/>
      <c r="C80" s="760"/>
      <c r="D80" s="760"/>
      <c r="E80" s="901"/>
      <c r="F80" s="1131"/>
      <c r="J80" s="760"/>
      <c r="K80" s="760"/>
      <c r="L80" s="760"/>
      <c r="M80" s="760"/>
      <c r="N80" s="901"/>
      <c r="O80" s="1131"/>
    </row>
    <row r="81" spans="2:15" s="761" customFormat="1" ht="25.5" customHeight="1">
      <c r="B81" s="904"/>
      <c r="C81" s="905"/>
      <c r="E81" s="902" t="s">
        <v>431</v>
      </c>
      <c r="F81" s="1123">
        <f>O81</f>
      </c>
      <c r="K81" s="904"/>
      <c r="L81" s="905"/>
      <c r="N81" s="902" t="s">
        <v>431</v>
      </c>
      <c r="O81" s="1123">
        <f>IF('PR_Bank Details_7C'!F81="","",'PR_Bank Details_7C'!F81)</f>
      </c>
    </row>
    <row r="82" spans="1:6" ht="4.5" customHeight="1">
      <c r="A82" s="761"/>
      <c r="B82" s="562"/>
      <c r="C82" s="562"/>
      <c r="D82" s="761"/>
      <c r="E82" s="761"/>
      <c r="F82" s="761"/>
    </row>
  </sheetData>
  <sheetProtection password="92D1" sheet="1"/>
  <mergeCells count="4">
    <mergeCell ref="B3:E3"/>
    <mergeCell ref="A1:C1"/>
    <mergeCell ref="E16:F16"/>
    <mergeCell ref="N16:O16"/>
  </mergeCells>
  <conditionalFormatting sqref="E16">
    <cfRule type="cellIs" priority="9" dxfId="2" operator="equal">
      <formula>""</formula>
    </cfRule>
  </conditionalFormatting>
  <conditionalFormatting sqref="N16">
    <cfRule type="cellIs" priority="2" dxfId="2" operator="equal">
      <formula>""</formula>
    </cfRule>
  </conditionalFormatting>
  <conditionalFormatting sqref="C12:D16 C20 C24 C26 C28 F20 F22 F24 F26 F28 F30 F32 C36 C38 C42 C44 F36 F38 F40 F42 F44 F46:F48 C53 C55 C59 F53 F55 F57 F59 F61 F63 F65 C69 C75 F69 F71 F73 F75 F77 F79 F81 C40 C46 C57 C61 C63 C71:C73 C77 C79 C22 C30">
    <cfRule type="cellIs" priority="1" dxfId="0" operator="notEqual">
      <formula>L12</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48" r:id="rId1"/>
  <rowBreaks count="1" manualBreakCount="1">
    <brk id="49" max="5" man="1"/>
  </rowBreaks>
</worksheet>
</file>

<file path=xl/worksheets/sheet28.xml><?xml version="1.0" encoding="utf-8"?>
<worksheet xmlns="http://schemas.openxmlformats.org/spreadsheetml/2006/main" xmlns:r="http://schemas.openxmlformats.org/officeDocument/2006/relationships">
  <sheetPr>
    <tabColor indexed="40"/>
    <pageSetUpPr fitToPage="1"/>
  </sheetPr>
  <dimension ref="B1:AI40"/>
  <sheetViews>
    <sheetView view="pageBreakPreview" zoomScale="65" zoomScaleNormal="70" zoomScaleSheetLayoutView="65" zoomScalePageLayoutView="70" workbookViewId="0" topLeftCell="A13">
      <selection activeCell="N17" sqref="N17"/>
    </sheetView>
  </sheetViews>
  <sheetFormatPr defaultColWidth="9.140625" defaultRowHeight="12.75"/>
  <cols>
    <col min="1" max="1" width="2.00390625" style="72" customWidth="1"/>
    <col min="2" max="2" width="20.421875" style="72" customWidth="1"/>
    <col min="3" max="3" width="17.57421875" style="72" hidden="1" customWidth="1"/>
    <col min="4" max="4" width="19.00390625" style="72" customWidth="1"/>
    <col min="5" max="5" width="2.28125" style="72" customWidth="1"/>
    <col min="6" max="6" width="15.8515625" style="72" customWidth="1"/>
    <col min="7" max="7" width="20.57421875" style="72" customWidth="1"/>
    <col min="8" max="8" width="2.421875" style="72" customWidth="1"/>
    <col min="9" max="9" width="16.57421875" style="72" customWidth="1"/>
    <col min="10" max="10" width="15.00390625" style="72" customWidth="1"/>
    <col min="11" max="11" width="2.57421875" style="72" customWidth="1"/>
    <col min="12" max="12" width="18.28125" style="72" customWidth="1"/>
    <col min="13" max="13" width="19.421875" style="72" customWidth="1"/>
    <col min="14" max="14" width="20.421875" style="454" customWidth="1"/>
    <col min="15" max="15" width="26.28125" style="72" hidden="1" customWidth="1"/>
    <col min="16" max="16" width="46.28125" style="72" customWidth="1"/>
    <col min="17" max="17" width="38.57421875" style="72" customWidth="1"/>
    <col min="18" max="18" width="7.57421875" style="72" customWidth="1"/>
    <col min="19" max="19" width="9.140625" style="72" customWidth="1"/>
    <col min="20" max="32" width="9.140625" style="72" hidden="1" customWidth="1"/>
    <col min="33" max="33" width="14.140625" style="72" hidden="1" customWidth="1"/>
    <col min="34" max="36" width="9.140625" style="72" hidden="1" customWidth="1"/>
    <col min="37" max="16384" width="9.140625" style="72" customWidth="1"/>
  </cols>
  <sheetData>
    <row r="1" spans="2:18" ht="25.5" customHeight="1">
      <c r="B1" s="1940" t="s">
        <v>282</v>
      </c>
      <c r="C1" s="1940"/>
      <c r="D1" s="1940"/>
      <c r="E1" s="1940"/>
      <c r="F1" s="1940"/>
      <c r="G1" s="1940"/>
      <c r="H1" s="1940"/>
      <c r="I1" s="1940"/>
      <c r="J1" s="1940"/>
      <c r="K1" s="1940"/>
      <c r="L1" s="1940"/>
      <c r="M1" s="1940"/>
      <c r="N1" s="1940"/>
      <c r="O1" s="1940"/>
      <c r="P1" s="1940"/>
      <c r="Q1" s="1940"/>
      <c r="R1" s="387"/>
    </row>
    <row r="2" spans="2:14" ht="6" customHeight="1" thickBot="1">
      <c r="B2" s="69"/>
      <c r="C2" s="69"/>
      <c r="D2" s="69"/>
      <c r="E2" s="69"/>
      <c r="F2" s="69"/>
      <c r="G2" s="69"/>
      <c r="H2" s="69"/>
      <c r="I2" s="78"/>
      <c r="J2" s="83"/>
      <c r="K2" s="69"/>
      <c r="L2" s="69"/>
      <c r="M2" s="69"/>
      <c r="N2" s="69"/>
    </row>
    <row r="3" spans="2:18" s="754" customFormat="1" ht="45.75" customHeight="1" thickBot="1">
      <c r="B3" s="2479" t="s">
        <v>636</v>
      </c>
      <c r="C3" s="2480"/>
      <c r="D3" s="2480"/>
      <c r="E3" s="2480"/>
      <c r="F3" s="2480"/>
      <c r="G3" s="2480"/>
      <c r="H3" s="2480"/>
      <c r="I3" s="2480"/>
      <c r="J3" s="2480"/>
      <c r="K3" s="2480"/>
      <c r="L3" s="2480"/>
      <c r="M3" s="2480"/>
      <c r="N3" s="2480"/>
      <c r="O3" s="2480"/>
      <c r="P3" s="2480"/>
      <c r="Q3" s="2481"/>
      <c r="R3" s="1140"/>
    </row>
    <row r="4" ht="13.5" thickBot="1"/>
    <row r="5" spans="2:15" ht="15.75" thickBot="1">
      <c r="B5" s="494" t="s">
        <v>70</v>
      </c>
      <c r="C5" s="497"/>
      <c r="D5" s="497"/>
      <c r="E5" s="497"/>
      <c r="F5" s="497"/>
      <c r="G5" s="653" t="str">
        <f>'LFA_Programmatic Progress_1A'!C7</f>
        <v>MNT-910-G03-H</v>
      </c>
      <c r="H5" s="490"/>
      <c r="I5" s="490"/>
      <c r="J5" s="490"/>
      <c r="K5" s="488"/>
      <c r="L5" s="489"/>
      <c r="N5" s="671"/>
      <c r="O5" s="654"/>
    </row>
    <row r="6" spans="2:15" ht="15">
      <c r="B6" s="493" t="s">
        <v>274</v>
      </c>
      <c r="C6" s="513"/>
      <c r="D6" s="513"/>
      <c r="E6" s="513"/>
      <c r="F6" s="513"/>
      <c r="G6" s="53" t="s">
        <v>280</v>
      </c>
      <c r="H6" s="1941" t="str">
        <f>'PR_Programmatic Progress_1A'!D12</f>
        <v>Semester</v>
      </c>
      <c r="I6" s="1942"/>
      <c r="J6" s="5" t="s">
        <v>281</v>
      </c>
      <c r="K6" s="509"/>
      <c r="L6" s="385">
        <f>'PR_Programmatic Progress_1A'!F12</f>
        <v>5</v>
      </c>
      <c r="O6" s="654"/>
    </row>
    <row r="7" spans="2:15" ht="15">
      <c r="B7" s="514" t="s">
        <v>275</v>
      </c>
      <c r="C7" s="40"/>
      <c r="D7" s="40"/>
      <c r="E7" s="40"/>
      <c r="F7" s="40"/>
      <c r="G7" s="54" t="s">
        <v>243</v>
      </c>
      <c r="H7" s="1943">
        <f>'PR_Programmatic Progress_1A'!D13</f>
        <v>41091</v>
      </c>
      <c r="I7" s="1944"/>
      <c r="J7" s="5" t="s">
        <v>261</v>
      </c>
      <c r="K7" s="509"/>
      <c r="L7" s="386">
        <f>'PR_Programmatic Progress_1A'!F13</f>
        <v>41274</v>
      </c>
      <c r="O7" s="654"/>
    </row>
    <row r="8" spans="2:15" ht="15.75" thickBot="1">
      <c r="B8" s="55" t="s">
        <v>276</v>
      </c>
      <c r="C8" s="167"/>
      <c r="D8" s="167"/>
      <c r="E8" s="167"/>
      <c r="F8" s="41"/>
      <c r="G8" s="1937">
        <f>'LFA_Programmatic Progress_1A'!C14</f>
        <v>5</v>
      </c>
      <c r="H8" s="1938"/>
      <c r="I8" s="1938"/>
      <c r="J8" s="1938"/>
      <c r="K8" s="1938"/>
      <c r="L8" s="1939"/>
      <c r="O8" s="491"/>
    </row>
    <row r="9" spans="2:14" ht="15.75" thickBot="1">
      <c r="B9" s="1972" t="s">
        <v>242</v>
      </c>
      <c r="C9" s="2203"/>
      <c r="D9" s="2203"/>
      <c r="E9" s="2203"/>
      <c r="F9" s="2482"/>
      <c r="G9" s="1934" t="str">
        <f>IF('LFA_Programmatic Progress_1A'!C10="","",'LFA_Programmatic Progress_1A'!C10)</f>
        <v>EUR</v>
      </c>
      <c r="H9" s="1935"/>
      <c r="I9" s="1935"/>
      <c r="J9" s="1935"/>
      <c r="K9" s="1935"/>
      <c r="L9" s="1936"/>
      <c r="N9" s="567"/>
    </row>
    <row r="10" ht="12.75">
      <c r="N10" s="567"/>
    </row>
    <row r="11" spans="2:18" ht="15.75" customHeight="1">
      <c r="B11" s="2477" t="s">
        <v>533</v>
      </c>
      <c r="C11" s="2478"/>
      <c r="D11" s="2478"/>
      <c r="E11" s="2478"/>
      <c r="F11" s="2478"/>
      <c r="G11" s="2478"/>
      <c r="H11" s="2478"/>
      <c r="I11" s="2478"/>
      <c r="J11" s="2478"/>
      <c r="K11" s="2478"/>
      <c r="L11" s="2478"/>
      <c r="M11" s="2478"/>
      <c r="N11" s="2478"/>
      <c r="O11" s="2478"/>
      <c r="P11" s="2478"/>
      <c r="Q11" s="2478"/>
      <c r="R11" s="523"/>
    </row>
    <row r="12" spans="2:18" s="984" customFormat="1" ht="12" customHeight="1">
      <c r="B12" s="1300"/>
      <c r="C12" s="1301"/>
      <c r="D12" s="1301"/>
      <c r="E12" s="1301"/>
      <c r="F12" s="1301"/>
      <c r="G12" s="1301"/>
      <c r="H12" s="1301"/>
      <c r="I12" s="1301"/>
      <c r="J12" s="1301"/>
      <c r="K12" s="1301"/>
      <c r="L12" s="1301"/>
      <c r="M12" s="1301"/>
      <c r="N12" s="1301"/>
      <c r="O12" s="1301"/>
      <c r="P12" s="1301"/>
      <c r="Q12" s="1301"/>
      <c r="R12" s="1301"/>
    </row>
    <row r="13" spans="2:17" ht="15.75">
      <c r="B13" s="669"/>
      <c r="C13" s="90"/>
      <c r="D13" s="90"/>
      <c r="E13" s="70"/>
      <c r="F13" s="90"/>
      <c r="G13" s="90"/>
      <c r="H13" s="70"/>
      <c r="I13" s="90"/>
      <c r="J13" s="90"/>
      <c r="K13" s="70"/>
      <c r="L13" s="90"/>
      <c r="M13" s="90"/>
      <c r="N13" s="670"/>
      <c r="O13" s="90"/>
      <c r="P13" s="90"/>
      <c r="Q13" s="90"/>
    </row>
    <row r="14" spans="2:35" s="573" customFormat="1" ht="120" customHeight="1">
      <c r="B14" s="568" t="s">
        <v>29</v>
      </c>
      <c r="C14" s="569" t="s">
        <v>30</v>
      </c>
      <c r="D14" s="570" t="s">
        <v>31</v>
      </c>
      <c r="E14" s="872"/>
      <c r="F14" s="571" t="s">
        <v>415</v>
      </c>
      <c r="G14" s="570" t="s">
        <v>32</v>
      </c>
      <c r="H14" s="872"/>
      <c r="I14" s="571" t="s">
        <v>456</v>
      </c>
      <c r="J14" s="570" t="s">
        <v>33</v>
      </c>
      <c r="K14" s="872"/>
      <c r="L14" s="571" t="s">
        <v>637</v>
      </c>
      <c r="M14" s="570" t="s">
        <v>630</v>
      </c>
      <c r="N14" s="570" t="s">
        <v>0</v>
      </c>
      <c r="O14" s="572" t="s">
        <v>36</v>
      </c>
      <c r="P14" s="570" t="s">
        <v>614</v>
      </c>
      <c r="Q14" s="570" t="s">
        <v>607</v>
      </c>
      <c r="U14" s="568" t="s">
        <v>29</v>
      </c>
      <c r="V14" s="569" t="s">
        <v>30</v>
      </c>
      <c r="W14" s="570" t="s">
        <v>31</v>
      </c>
      <c r="X14" s="872"/>
      <c r="Y14" s="571" t="s">
        <v>415</v>
      </c>
      <c r="Z14" s="570" t="s">
        <v>32</v>
      </c>
      <c r="AA14" s="872"/>
      <c r="AB14" s="571" t="s">
        <v>456</v>
      </c>
      <c r="AC14" s="570" t="s">
        <v>33</v>
      </c>
      <c r="AD14" s="872"/>
      <c r="AE14" s="571" t="s">
        <v>34</v>
      </c>
      <c r="AF14" s="570" t="s">
        <v>35</v>
      </c>
      <c r="AG14" s="570" t="s">
        <v>0</v>
      </c>
      <c r="AH14" s="572" t="s">
        <v>36</v>
      </c>
      <c r="AI14" s="571" t="s">
        <v>66</v>
      </c>
    </row>
    <row r="15" spans="2:35" ht="100.5" customHeight="1">
      <c r="B15" s="874" t="str">
        <f>U15</f>
        <v>Institute for public Health</v>
      </c>
      <c r="C15" s="874">
        <f aca="true" t="shared" si="0" ref="C15:D30">V15</f>
        <v>0</v>
      </c>
      <c r="D15" s="874">
        <f t="shared" si="0"/>
        <v>41263</v>
      </c>
      <c r="E15" s="873"/>
      <c r="F15" s="874">
        <f>Y15</f>
        <v>13995</v>
      </c>
      <c r="G15" s="874">
        <f>Z15</f>
        <v>793</v>
      </c>
      <c r="H15" s="873"/>
      <c r="I15" s="874">
        <f>AB15</f>
        <v>391850</v>
      </c>
      <c r="J15" s="874">
        <f>AC15</f>
        <v>380280</v>
      </c>
      <c r="K15" s="873"/>
      <c r="L15" s="874">
        <f>AE15</f>
        <v>375844.43</v>
      </c>
      <c r="M15" s="874"/>
      <c r="N15" s="1157">
        <f>IF(I15="",IF(L15="",0,SUM(I15-L15)),SUM(I15-L15))</f>
        <v>16005.570000000007</v>
      </c>
      <c r="O15" s="879">
        <v>0</v>
      </c>
      <c r="P15" s="874" t="str">
        <f>AI15</f>
        <v>During this reporting period IPH has been performing activities postponed from Phase 1 
Postponed activities of IPH Podgorica  from the Q7Q8 period  within the period Q9 (July-September 2012) 
• Data analysis for survey among SW
• Development of report  of a survey among SW
• Translation of the report on survey among SW
• Translation of the report on survey among Prisoners
• Complete data analysis for survey among Youth
• Development of report  of a survey among Youth
• Translation of the report on survey among Youth
• Complete data entry for survey among Health Care workers
• Complete data analysis for survey among Health Care workers
• Development of report  of a survey among Health Care workers
• Translation of the report on survey among Health Care workers
• Participation to training in second generation HIV surveillance and M&amp;E in Zagreb for two persons.
• Participation in World HIV/AIDS conference for one person.
• Organization of annual review meeting 
Cash balance represent resources planned for VCT training that has been held 24-27 Dec and the resources were not utilized by the 31st Dec 2012</v>
      </c>
      <c r="Q15" s="827"/>
      <c r="U15" s="874" t="str">
        <f>IF('PR_Annex_SR-Financials'!B15="","",'PR_Annex_SR-Financials'!B15)</f>
        <v>Institute for public Health</v>
      </c>
      <c r="V15" s="874">
        <f>IF('PR_Annex_SR-Financials'!C15="","",'PR_Annex_SR-Financials'!C15)</f>
        <v>0</v>
      </c>
      <c r="W15" s="874">
        <f>IF('PR_Annex_SR-Financials'!D15="","",'PR_Annex_SR-Financials'!D15)</f>
        <v>41263</v>
      </c>
      <c r="X15" s="873"/>
      <c r="Y15" s="874">
        <f>IF('PR_Annex_SR-Financials'!F15="","",'PR_Annex_SR-Financials'!F15)</f>
        <v>13995</v>
      </c>
      <c r="Z15" s="874">
        <f>IF('PR_Annex_SR-Financials'!G15="","",'PR_Annex_SR-Financials'!G15)</f>
        <v>793</v>
      </c>
      <c r="AA15" s="873"/>
      <c r="AB15" s="874">
        <f>IF('PR_Annex_SR-Financials'!I15="","",'PR_Annex_SR-Financials'!I15)</f>
        <v>391850</v>
      </c>
      <c r="AC15" s="874">
        <f>IF('PR_Annex_SR-Financials'!J15="","",'PR_Annex_SR-Financials'!J15)</f>
        <v>380280</v>
      </c>
      <c r="AD15" s="873"/>
      <c r="AE15" s="874">
        <f>IF('PR_Annex_SR-Financials'!L15="","",'PR_Annex_SR-Financials'!L15)</f>
        <v>375844.43</v>
      </c>
      <c r="AF15" s="874">
        <f>IF('PR_Annex_SR-Financials'!M15="","",'PR_Annex_SR-Financials'!M15)</f>
        <v>5201</v>
      </c>
      <c r="AG15" s="874">
        <f>IF(AB15="",IF(AE15="",0,SUM(AB15-AE15)),SUM(AB15-AE15))</f>
        <v>16005.570000000007</v>
      </c>
      <c r="AH15" s="874"/>
      <c r="AI15" s="876" t="str">
        <f>IF('PR_Annex_SR-Financials'!P15="","",'PR_Annex_SR-Financials'!P15)</f>
        <v>During this reporting period IPH has been performing activities postponed from Phase 1 
Postponed activities of IPH Podgorica  from the Q7Q8 period  within the period Q9 (July-September 2012) 
• Data analysis for survey among SW
• Development of report  of a survey among SW
• Translation of the report on survey among SW
• Translation of the report on survey among Prisoners
• Complete data analysis for survey among Youth
• Development of report  of a survey among Youth
• Translation of the report on survey among Youth
• Complete data entry for survey among Health Care workers
• Complete data analysis for survey among Health Care workers
• Development of report  of a survey among Health Care workers
• Translation of the report on survey among Health Care workers
• Participation to training in second generation HIV surveillance and M&amp;E in Zagreb for two persons.
• Participation in World HIV/AIDS conference for one person.
• Organization of annual review meeting 
Cash balance represent resources planned for VCT training that has been held 24-27 Dec and the resources were not utilized by the 31st Dec 2012</v>
      </c>
    </row>
    <row r="16" spans="2:35" ht="49.5" customHeight="1">
      <c r="B16" s="874" t="str">
        <f aca="true" t="shared" si="1" ref="B16:B34">U16</f>
        <v>Clinic for Infectious
 diseases</v>
      </c>
      <c r="C16" s="879">
        <f>IF('PR_Annex_SR-Financials'!C16="","",'PR_Annex_SR-Financials'!C16)</f>
        <v>0</v>
      </c>
      <c r="D16" s="874">
        <f t="shared" si="0"/>
        <v>41032</v>
      </c>
      <c r="E16" s="873"/>
      <c r="F16" s="874">
        <f aca="true" t="shared" si="2" ref="F16:F33">Y16</f>
        <v>9720</v>
      </c>
      <c r="G16" s="874">
        <f aca="true" t="shared" si="3" ref="G16:G33">Z16</f>
        <v>0</v>
      </c>
      <c r="H16" s="873"/>
      <c r="I16" s="874">
        <f aca="true" t="shared" si="4" ref="I16:I34">AB16</f>
        <v>51600</v>
      </c>
      <c r="J16" s="874">
        <f aca="true" t="shared" si="5" ref="J16:J34">AC16</f>
        <v>51600</v>
      </c>
      <c r="K16" s="873"/>
      <c r="L16" s="874">
        <f aca="true" t="shared" si="6" ref="L16:L33">AE16</f>
        <v>48343.63</v>
      </c>
      <c r="M16" s="874"/>
      <c r="N16" s="1157">
        <f aca="true" t="shared" si="7" ref="N16:N34">IF(I16="",IF(L16="",0,SUM(I16-L16)),SUM(I16-L16))</f>
        <v>3256.3700000000026</v>
      </c>
      <c r="O16" s="879">
        <v>0</v>
      </c>
      <c r="P16" s="874" t="str">
        <f aca="true" t="shared" si="8" ref="P16:P34">AI16</f>
        <v>Due to the late sighing of Phase 2 renewals Trainings for has been postponed for Q11Q12 period</v>
      </c>
      <c r="Q16" s="827"/>
      <c r="U16" s="874" t="str">
        <f>IF('PR_Annex_SR-Financials'!B16="","",'PR_Annex_SR-Financials'!B16)</f>
        <v>Clinic for Infectious
 diseases</v>
      </c>
      <c r="V16" s="874">
        <f>IF('PR_Annex_SR-Financials'!C16="","",'PR_Annex_SR-Financials'!C16)</f>
        <v>0</v>
      </c>
      <c r="W16" s="874">
        <f>IF('PR_Annex_SR-Financials'!D16="","",'PR_Annex_SR-Financials'!D16)</f>
        <v>41032</v>
      </c>
      <c r="X16" s="873"/>
      <c r="Y16" s="874">
        <f>IF('PR_Annex_SR-Financials'!F16="","",'PR_Annex_SR-Financials'!F16)</f>
        <v>9720</v>
      </c>
      <c r="Z16" s="874">
        <f>IF('PR_Annex_SR-Financials'!G16="","",'PR_Annex_SR-Financials'!G16)</f>
        <v>0</v>
      </c>
      <c r="AA16" s="873"/>
      <c r="AB16" s="874">
        <f>IF('PR_Annex_SR-Financials'!I16="","",'PR_Annex_SR-Financials'!I16)</f>
        <v>51600</v>
      </c>
      <c r="AC16" s="874">
        <f>IF('PR_Annex_SR-Financials'!J16="","",'PR_Annex_SR-Financials'!J16)</f>
        <v>51600</v>
      </c>
      <c r="AD16" s="873"/>
      <c r="AE16" s="874">
        <f>IF('PR_Annex_SR-Financials'!L16="","",'PR_Annex_SR-Financials'!L16)</f>
        <v>48343.63</v>
      </c>
      <c r="AF16" s="874">
        <f>IF('PR_Annex_SR-Financials'!M16="","",'PR_Annex_SR-Financials'!M16)</f>
        <v>3256.89</v>
      </c>
      <c r="AG16" s="874">
        <f aca="true" t="shared" si="9" ref="AG16:AG34">IF(AB16="",IF(AE16="",0,SUM(AB16-AE16)),SUM(AB16-AE16))</f>
        <v>3256.3700000000026</v>
      </c>
      <c r="AH16" s="879"/>
      <c r="AI16" s="876" t="str">
        <f>IF('PR_Annex_SR-Financials'!P16="","",'PR_Annex_SR-Financials'!P16)</f>
        <v>Due to the late sighing of Phase 2 renewals Trainings for has been postponed for Q11Q12 period</v>
      </c>
    </row>
    <row r="17" spans="2:35" ht="49.5" customHeight="1">
      <c r="B17" s="874" t="str">
        <f t="shared" si="1"/>
        <v>Bureau For Education</v>
      </c>
      <c r="C17" s="879">
        <f>IF('PR_Annex_SR-Financials'!C17="","",'PR_Annex_SR-Financials'!C17)</f>
        <v>0</v>
      </c>
      <c r="D17" s="874">
        <f t="shared" si="0"/>
        <v>41213</v>
      </c>
      <c r="E17" s="873"/>
      <c r="F17" s="874">
        <f t="shared" si="2"/>
        <v>0</v>
      </c>
      <c r="G17" s="874">
        <f t="shared" si="3"/>
        <v>1100</v>
      </c>
      <c r="H17" s="873"/>
      <c r="I17" s="874">
        <f t="shared" si="4"/>
        <v>50000</v>
      </c>
      <c r="J17" s="874">
        <f t="shared" si="5"/>
        <v>48411.31</v>
      </c>
      <c r="K17" s="873"/>
      <c r="L17" s="874">
        <f t="shared" si="6"/>
        <v>48411.31</v>
      </c>
      <c r="M17" s="874">
        <f aca="true" t="shared" si="10" ref="M17:M34">AF17</f>
        <v>0</v>
      </c>
      <c r="N17" s="1157">
        <f t="shared" si="7"/>
        <v>1588.6900000000023</v>
      </c>
      <c r="O17" s="879">
        <v>0</v>
      </c>
      <c r="P17" s="874" t="str">
        <f t="shared" si="8"/>
        <v>The expenditure represent delayed activities from Phase 1</v>
      </c>
      <c r="Q17" s="827"/>
      <c r="U17" s="874" t="str">
        <f>IF('PR_Annex_SR-Financials'!B17="","",'PR_Annex_SR-Financials'!B17)</f>
        <v>Bureau For Education</v>
      </c>
      <c r="V17" s="874">
        <f>IF('PR_Annex_SR-Financials'!C17="","",'PR_Annex_SR-Financials'!C17)</f>
        <v>0</v>
      </c>
      <c r="W17" s="874">
        <f>IF('PR_Annex_SR-Financials'!D17="","",'PR_Annex_SR-Financials'!D17)</f>
        <v>41213</v>
      </c>
      <c r="X17" s="873"/>
      <c r="Y17" s="874">
        <f>IF('PR_Annex_SR-Financials'!F17="","",'PR_Annex_SR-Financials'!F17)</f>
        <v>0</v>
      </c>
      <c r="Z17" s="874">
        <f>IF('PR_Annex_SR-Financials'!G17="","",'PR_Annex_SR-Financials'!G17)</f>
        <v>1100</v>
      </c>
      <c r="AA17" s="873"/>
      <c r="AB17" s="874">
        <f>IF('PR_Annex_SR-Financials'!I17="","",'PR_Annex_SR-Financials'!I17)</f>
        <v>50000</v>
      </c>
      <c r="AC17" s="874">
        <f>IF('PR_Annex_SR-Financials'!J17="","",'PR_Annex_SR-Financials'!J17)</f>
        <v>48411.31</v>
      </c>
      <c r="AD17" s="873"/>
      <c r="AE17" s="874">
        <f>IF('PR_Annex_SR-Financials'!L17="","",'PR_Annex_SR-Financials'!L17)</f>
        <v>48411.31</v>
      </c>
      <c r="AF17" s="874">
        <f>IF('PR_Annex_SR-Financials'!M17="","",'PR_Annex_SR-Financials'!M17)</f>
        <v>0</v>
      </c>
      <c r="AG17" s="874">
        <f t="shared" si="9"/>
        <v>1588.6900000000023</v>
      </c>
      <c r="AH17" s="879"/>
      <c r="AI17" s="876" t="str">
        <f>IF('PR_Annex_SR-Financials'!P17="","",'PR_Annex_SR-Financials'!P17)</f>
        <v>The expenditure represent delayed activities from Phase 1</v>
      </c>
    </row>
    <row r="18" spans="2:35" ht="49.5" customHeight="1">
      <c r="B18" s="874" t="str">
        <f t="shared" si="1"/>
        <v>Primary Health Care
 Centre Podgorica</v>
      </c>
      <c r="C18" s="879">
        <f>IF('PR_Annex_SR-Financials'!C18="","",'PR_Annex_SR-Financials'!C18)</f>
        <v>0</v>
      </c>
      <c r="D18" s="874">
        <f t="shared" si="0"/>
        <v>41263</v>
      </c>
      <c r="E18" s="873"/>
      <c r="F18" s="874">
        <f t="shared" si="2"/>
        <v>2400</v>
      </c>
      <c r="G18" s="874">
        <f t="shared" si="3"/>
        <v>1200</v>
      </c>
      <c r="H18" s="873"/>
      <c r="I18" s="874">
        <f t="shared" si="4"/>
        <v>62820</v>
      </c>
      <c r="J18" s="874">
        <f t="shared" si="5"/>
        <v>63667.92</v>
      </c>
      <c r="K18" s="873"/>
      <c r="L18" s="874">
        <f t="shared" si="6"/>
        <v>63667.92</v>
      </c>
      <c r="M18" s="874">
        <f t="shared" si="10"/>
        <v>0</v>
      </c>
      <c r="N18" s="1157">
        <f t="shared" si="7"/>
        <v>-847.9199999999983</v>
      </c>
      <c r="O18" s="879">
        <v>0</v>
      </c>
      <c r="P18" s="874" t="str">
        <f t="shared" si="8"/>
        <v>Advances transferred in previous period in amount of 11,064.03 have been included in cumulative actual expenditure
Postponed activities of PHCC Podgorica  from the Q7Q8 period  within the period Q9 (July-September 2012) 
• 5 days Study visit for 10  persons 
• Reconstruction of existing MMT centre in Podgorica
• Administrative costs for July  </v>
      </c>
      <c r="Q18" s="827"/>
      <c r="U18" s="874" t="str">
        <f>IF('PR_Annex_SR-Financials'!B18="","",'PR_Annex_SR-Financials'!B18)</f>
        <v>Primary Health Care
 Centre Podgorica</v>
      </c>
      <c r="V18" s="874">
        <f>IF('PR_Annex_SR-Financials'!C18="","",'PR_Annex_SR-Financials'!C18)</f>
        <v>0</v>
      </c>
      <c r="W18" s="874">
        <f>IF('PR_Annex_SR-Financials'!D18="","",'PR_Annex_SR-Financials'!D18)</f>
        <v>41263</v>
      </c>
      <c r="X18" s="873"/>
      <c r="Y18" s="874">
        <f>IF('PR_Annex_SR-Financials'!F18="","",'PR_Annex_SR-Financials'!F18)</f>
        <v>2400</v>
      </c>
      <c r="Z18" s="874">
        <f>IF('PR_Annex_SR-Financials'!G18="","",'PR_Annex_SR-Financials'!G18)</f>
        <v>1200</v>
      </c>
      <c r="AA18" s="873"/>
      <c r="AB18" s="874">
        <f>IF('PR_Annex_SR-Financials'!I18="","",'PR_Annex_SR-Financials'!I18)</f>
        <v>62820</v>
      </c>
      <c r="AC18" s="874">
        <f>IF('PR_Annex_SR-Financials'!J18="","",'PR_Annex_SR-Financials'!J18)</f>
        <v>63667.92</v>
      </c>
      <c r="AD18" s="873"/>
      <c r="AE18" s="874">
        <f>IF('PR_Annex_SR-Financials'!L18="","",'PR_Annex_SR-Financials'!L18)</f>
        <v>63667.92</v>
      </c>
      <c r="AF18" s="874">
        <f>IF('PR_Annex_SR-Financials'!M18="","",'PR_Annex_SR-Financials'!M18)</f>
        <v>0</v>
      </c>
      <c r="AG18" s="874">
        <f t="shared" si="9"/>
        <v>-847.9199999999983</v>
      </c>
      <c r="AH18" s="879"/>
      <c r="AI18" s="876" t="str">
        <f>IF('PR_Annex_SR-Financials'!P18="","",'PR_Annex_SR-Financials'!P18)</f>
        <v>Advances transferred in previous period in amount of 11,064.03 have been included in cumulative actual expenditure
Postponed activities of PHCC Podgorica  from the Q7Q8 period  within the period Q9 (July-September 2012) 
• 5 days Study visit for 10  persons 
• Reconstruction of existing MMT centre in Podgorica
• Administrative costs for July  </v>
      </c>
    </row>
    <row r="19" spans="2:35" ht="49.5" customHeight="1">
      <c r="B19" s="874" t="str">
        <f t="shared" si="1"/>
        <v>Primary Health 
Care Centre Kotor</v>
      </c>
      <c r="C19" s="879">
        <f>IF('PR_Annex_SR-Financials'!C19="","",'PR_Annex_SR-Financials'!C19)</f>
        <v>0</v>
      </c>
      <c r="D19" s="874" t="str">
        <f t="shared" si="0"/>
        <v>20/12/2012</v>
      </c>
      <c r="E19" s="873"/>
      <c r="F19" s="874">
        <f t="shared" si="2"/>
        <v>5400</v>
      </c>
      <c r="G19" s="874">
        <f t="shared" si="3"/>
        <v>5760</v>
      </c>
      <c r="H19" s="873"/>
      <c r="I19" s="874">
        <f t="shared" si="4"/>
        <v>30000</v>
      </c>
      <c r="J19" s="874">
        <f t="shared" si="5"/>
        <v>27783.93</v>
      </c>
      <c r="K19" s="873"/>
      <c r="L19" s="874">
        <f t="shared" si="6"/>
        <v>27423.93</v>
      </c>
      <c r="M19" s="874">
        <f t="shared" si="10"/>
        <v>360</v>
      </c>
      <c r="N19" s="1157">
        <f t="shared" si="7"/>
        <v>2576.0699999999997</v>
      </c>
      <c r="O19" s="879">
        <v>0</v>
      </c>
      <c r="P19" s="874">
        <f t="shared" si="8"/>
      </c>
      <c r="Q19" s="827"/>
      <c r="U19" s="874" t="str">
        <f>IF('PR_Annex_SR-Financials'!B19="","",'PR_Annex_SR-Financials'!B19)</f>
        <v>Primary Health 
Care Centre Kotor</v>
      </c>
      <c r="V19" s="874">
        <f>IF('PR_Annex_SR-Financials'!C19="","",'PR_Annex_SR-Financials'!C19)</f>
        <v>0</v>
      </c>
      <c r="W19" s="874" t="str">
        <f>IF('PR_Annex_SR-Financials'!D19="","",'PR_Annex_SR-Financials'!D19)</f>
        <v>20/12/2012</v>
      </c>
      <c r="X19" s="873"/>
      <c r="Y19" s="874">
        <f>IF('PR_Annex_SR-Financials'!F19="","",'PR_Annex_SR-Financials'!F19)</f>
        <v>5400</v>
      </c>
      <c r="Z19" s="874">
        <f>IF('PR_Annex_SR-Financials'!G19="","",'PR_Annex_SR-Financials'!G19)</f>
        <v>5760</v>
      </c>
      <c r="AA19" s="873"/>
      <c r="AB19" s="874">
        <f>IF('PR_Annex_SR-Financials'!I19="","",'PR_Annex_SR-Financials'!I19)</f>
        <v>30000</v>
      </c>
      <c r="AC19" s="874">
        <f>IF('PR_Annex_SR-Financials'!J19="","",'PR_Annex_SR-Financials'!J19)</f>
        <v>27783.93</v>
      </c>
      <c r="AD19" s="873"/>
      <c r="AE19" s="874">
        <f>IF('PR_Annex_SR-Financials'!L19="","",'PR_Annex_SR-Financials'!L19)</f>
        <v>27423.93</v>
      </c>
      <c r="AF19" s="874">
        <f>IF('PR_Annex_SR-Financials'!M19="","",'PR_Annex_SR-Financials'!M19)</f>
        <v>360</v>
      </c>
      <c r="AG19" s="874">
        <f t="shared" si="9"/>
        <v>2576.0699999999997</v>
      </c>
      <c r="AH19" s="879"/>
      <c r="AI19" s="876">
        <f>IF('PR_Annex_SR-Financials'!P19="","",'PR_Annex_SR-Financials'!P19)</f>
      </c>
    </row>
    <row r="20" spans="2:35" ht="49.5" customHeight="1">
      <c r="B20" s="874" t="str">
        <f t="shared" si="1"/>
        <v>State textbook 
publish Agency</v>
      </c>
      <c r="C20" s="879">
        <f>IF('PR_Annex_SR-Financials'!C20="","",'PR_Annex_SR-Financials'!C20)</f>
        <v>0</v>
      </c>
      <c r="D20" s="874">
        <f t="shared" si="0"/>
        <v>41193</v>
      </c>
      <c r="E20" s="873"/>
      <c r="F20" s="874">
        <f t="shared" si="2"/>
        <v>0</v>
      </c>
      <c r="G20" s="874">
        <f t="shared" si="3"/>
      </c>
      <c r="H20" s="873"/>
      <c r="I20" s="874">
        <f t="shared" si="4"/>
        <v>15000</v>
      </c>
      <c r="J20" s="874">
        <f t="shared" si="5"/>
        <v>15899.73</v>
      </c>
      <c r="K20" s="873"/>
      <c r="L20" s="874" t="e">
        <f t="shared" si="6"/>
        <v>#REF!</v>
      </c>
      <c r="M20" s="874">
        <f t="shared" si="10"/>
        <v>15899.73</v>
      </c>
      <c r="N20" s="1157" t="e">
        <f t="shared" si="7"/>
        <v>#REF!</v>
      </c>
      <c r="O20" s="879">
        <v>0</v>
      </c>
      <c r="P20" s="874" t="str">
        <f t="shared" si="8"/>
        <v>Postponed activities of State text book publishing agency from the Q7Q8 period  within the period Q9 (July-September 2012) 
• Production of textbooks and handbooks for teachers     
• Adoption of textbooks and handbooks for teachers by the reviewers ‘committee and the National Council for General Education
• Printing and distribution of  textbooks and handbooks
• Evaluation of the part of textbooks and handbooks for teachers
</v>
      </c>
      <c r="Q20" s="827"/>
      <c r="U20" s="874" t="str">
        <f>IF('PR_Annex_SR-Financials'!B20="","",'PR_Annex_SR-Financials'!B20)</f>
        <v>State textbook 
publish Agency</v>
      </c>
      <c r="V20" s="874">
        <f>IF('PR_Annex_SR-Financials'!C20="","",'PR_Annex_SR-Financials'!C20)</f>
        <v>0</v>
      </c>
      <c r="W20" s="874">
        <f>IF('PR_Annex_SR-Financials'!D20="","",'PR_Annex_SR-Financials'!D20)</f>
        <v>41193</v>
      </c>
      <c r="X20" s="873"/>
      <c r="Y20" s="874">
        <f>IF('PR_Annex_SR-Financials'!F20="","",'PR_Annex_SR-Financials'!F20)</f>
        <v>0</v>
      </c>
      <c r="Z20" s="874">
        <f>IF('PR_Annex_SR-Financials'!G20="","",'PR_Annex_SR-Financials'!G20)</f>
      </c>
      <c r="AA20" s="873"/>
      <c r="AB20" s="874">
        <f>IF('PR_Annex_SR-Financials'!I20="","",'PR_Annex_SR-Financials'!I20)</f>
        <v>15000</v>
      </c>
      <c r="AC20" s="874">
        <f>IF('PR_Annex_SR-Financials'!J20="","",'PR_Annex_SR-Financials'!J20)</f>
        <v>15899.73</v>
      </c>
      <c r="AD20" s="873"/>
      <c r="AE20" s="874" t="e">
        <f>IF('PR_Annex_SR-Financials'!#REF!="","",'PR_Annex_SR-Financials'!#REF!)</f>
        <v>#REF!</v>
      </c>
      <c r="AF20" s="874">
        <f>IF('PR_Annex_SR-Financials'!L20="","",'PR_Annex_SR-Financials'!L20)</f>
        <v>15899.73</v>
      </c>
      <c r="AG20" s="874" t="e">
        <f t="shared" si="9"/>
        <v>#REF!</v>
      </c>
      <c r="AH20" s="879"/>
      <c r="AI20" s="876" t="str">
        <f>IF('PR_Annex_SR-Financials'!P20="","",'PR_Annex_SR-Financials'!P20)</f>
        <v>Postponed activities of State text book publishing agency from the Q7Q8 period  within the period Q9 (July-September 2012) 
• Production of textbooks and handbooks for teachers     
• Adoption of textbooks and handbooks for teachers by the reviewers ‘committee and the National Council for General Education
• Printing and distribution of  textbooks and handbooks
• Evaluation of the part of textbooks and handbooks for teachers
</v>
      </c>
    </row>
    <row r="21" spans="2:35" ht="49.5" customHeight="1">
      <c r="B21" s="874" t="str">
        <f t="shared" si="1"/>
        <v>CAZAS</v>
      </c>
      <c r="C21" s="879">
        <f>IF('PR_Annex_SR-Financials'!C21="","",'PR_Annex_SR-Financials'!C21)</f>
        <v>0</v>
      </c>
      <c r="D21" s="874">
        <f t="shared" si="0"/>
        <v>41234</v>
      </c>
      <c r="E21" s="873"/>
      <c r="F21" s="874">
        <f t="shared" si="2"/>
        <v>49740</v>
      </c>
      <c r="G21" s="874">
        <f t="shared" si="3"/>
        <v>49740</v>
      </c>
      <c r="H21" s="873"/>
      <c r="I21" s="874">
        <f t="shared" si="4"/>
        <v>366636</v>
      </c>
      <c r="J21" s="874">
        <f t="shared" si="5"/>
        <v>349549.66</v>
      </c>
      <c r="K21" s="873"/>
      <c r="L21" s="874">
        <f t="shared" si="6"/>
        <v>349549.66</v>
      </c>
      <c r="M21" s="874">
        <f t="shared" si="10"/>
        <v>0</v>
      </c>
      <c r="N21" s="1157">
        <f t="shared" si="7"/>
        <v>17086.340000000026</v>
      </c>
      <c r="O21" s="879">
        <v>0</v>
      </c>
      <c r="P21" s="874" t="str">
        <f t="shared" si="8"/>
        <v>Within this reporting period expenditure related to capacity building activities conducted in Q7Q8 period has been reflected</v>
      </c>
      <c r="Q21" s="828"/>
      <c r="U21" s="874" t="str">
        <f>IF('PR_Annex_SR-Financials'!B21="","",'PR_Annex_SR-Financials'!B21)</f>
        <v>CAZAS</v>
      </c>
      <c r="V21" s="874">
        <f>IF('PR_Annex_SR-Financials'!C21="","",'PR_Annex_SR-Financials'!C21)</f>
        <v>0</v>
      </c>
      <c r="W21" s="874">
        <f>IF('PR_Annex_SR-Financials'!D21="","",'PR_Annex_SR-Financials'!D21)</f>
        <v>41234</v>
      </c>
      <c r="X21" s="873"/>
      <c r="Y21" s="874">
        <f>IF('PR_Annex_SR-Financials'!F21="","",'PR_Annex_SR-Financials'!F21)</f>
        <v>49740</v>
      </c>
      <c r="Z21" s="874">
        <f>IF('PR_Annex_SR-Financials'!G21="","",'PR_Annex_SR-Financials'!G21)</f>
        <v>49740</v>
      </c>
      <c r="AA21" s="873"/>
      <c r="AB21" s="874">
        <f>IF('PR_Annex_SR-Financials'!I21="","",'PR_Annex_SR-Financials'!I21)</f>
        <v>366636</v>
      </c>
      <c r="AC21" s="874">
        <f>IF('PR_Annex_SR-Financials'!J21="","",'PR_Annex_SR-Financials'!J21)</f>
        <v>349549.66</v>
      </c>
      <c r="AD21" s="873"/>
      <c r="AE21" s="874">
        <f>IF('PR_Annex_SR-Financials'!L21="","",'PR_Annex_SR-Financials'!L21)</f>
        <v>349549.66</v>
      </c>
      <c r="AF21" s="874">
        <f>IF('PR_Annex_SR-Financials'!M21="","",'PR_Annex_SR-Financials'!M21)</f>
        <v>0</v>
      </c>
      <c r="AG21" s="874">
        <f t="shared" si="9"/>
        <v>17086.340000000026</v>
      </c>
      <c r="AH21" s="879"/>
      <c r="AI21" s="876" t="str">
        <f>IF('PR_Annex_SR-Financials'!P21="","",'PR_Annex_SR-Financials'!P21)</f>
        <v>Within this reporting period expenditure related to capacity building activities conducted in Q7Q8 period has been reflected</v>
      </c>
    </row>
    <row r="22" spans="2:35" ht="49.5" customHeight="1">
      <c r="B22" s="874" t="str">
        <f t="shared" si="1"/>
        <v>Juventas</v>
      </c>
      <c r="C22" s="879">
        <f>IF('PR_Annex_SR-Financials'!C22="","",'PR_Annex_SR-Financials'!C22)</f>
        <v>0</v>
      </c>
      <c r="D22" s="874">
        <f t="shared" si="0"/>
        <v>41235</v>
      </c>
      <c r="E22" s="873"/>
      <c r="F22" s="874">
        <f t="shared" si="2"/>
        <v>66605</v>
      </c>
      <c r="G22" s="874">
        <f t="shared" si="3"/>
        <v>66605</v>
      </c>
      <c r="H22" s="873"/>
      <c r="I22" s="874">
        <f t="shared" si="4"/>
        <v>450000</v>
      </c>
      <c r="J22" s="874">
        <f t="shared" si="5"/>
        <v>456396.4</v>
      </c>
      <c r="K22" s="873"/>
      <c r="L22" s="874">
        <f t="shared" si="6"/>
        <v>456320.4</v>
      </c>
      <c r="M22" s="874">
        <f t="shared" si="10"/>
        <v>76</v>
      </c>
      <c r="N22" s="1157">
        <f t="shared" si="7"/>
        <v>-6320.400000000023</v>
      </c>
      <c r="O22" s="879">
        <v>0</v>
      </c>
      <c r="P22" s="874" t="str">
        <f t="shared" si="8"/>
        <v>Within this reporting period NGO Juventas has  implement on non-cost extension basis the following delayed activities from period Q7Q8 within the period Q9 (July-September 2012):
• Campaign against homophobia
• Sensitization training for prison staff
• Engagement of admin finance person for period Q8
• Procurement of additional assets for Drop in center for SWs
• Payment of cleaning services for SW drop-in centre
• Car service and initialization of   electronic pull up window system for car for SW outreach
• Training in Psychological empowerment of outreach workers on SW project as per approved training plan
• Designing and printing of additional IEC materials for SW
• T shirts and posters for drop in centre for SW
• Covering of bank charges
• Annual car service
• Cleaning services fort MSM drop in center
• Training in Psychological empowerment of outreach workers on MSM project as per approved training plan
• Strengthening CCM capacity  in the area of human rights of MARPs, key laws for protection of human rights, law on free legal aid – as per approved training plan
• Study tour for 3 participant in Brussels
• Registration of web site, T-shirts, posters cards
</v>
      </c>
      <c r="Q22" s="828"/>
      <c r="U22" s="874" t="str">
        <f>IF('PR_Annex_SR-Financials'!B22="","",'PR_Annex_SR-Financials'!B22)</f>
        <v>Juventas</v>
      </c>
      <c r="V22" s="874">
        <f>IF('PR_Annex_SR-Financials'!C22="","",'PR_Annex_SR-Financials'!C22)</f>
        <v>0</v>
      </c>
      <c r="W22" s="874">
        <f>IF('PR_Annex_SR-Financials'!D22="","",'PR_Annex_SR-Financials'!D22)</f>
        <v>41235</v>
      </c>
      <c r="X22" s="873"/>
      <c r="Y22" s="874">
        <f>IF('PR_Annex_SR-Financials'!F22="","",'PR_Annex_SR-Financials'!F22)</f>
        <v>66605</v>
      </c>
      <c r="Z22" s="874">
        <f>IF('PR_Annex_SR-Financials'!G22="","",'PR_Annex_SR-Financials'!G22)</f>
        <v>66605</v>
      </c>
      <c r="AA22" s="873"/>
      <c r="AB22" s="874">
        <f>IF('PR_Annex_SR-Financials'!I22="","",'PR_Annex_SR-Financials'!I22)</f>
        <v>450000</v>
      </c>
      <c r="AC22" s="874">
        <f>IF('PR_Annex_SR-Financials'!J22="","",'PR_Annex_SR-Financials'!J22)</f>
        <v>456396.4</v>
      </c>
      <c r="AD22" s="873"/>
      <c r="AE22" s="874">
        <f>IF('PR_Annex_SR-Financials'!L22="","",'PR_Annex_SR-Financials'!L22)</f>
        <v>456320.4</v>
      </c>
      <c r="AF22" s="874">
        <f>IF('PR_Annex_SR-Financials'!M22="","",'PR_Annex_SR-Financials'!M22)</f>
        <v>76</v>
      </c>
      <c r="AG22" s="874">
        <f t="shared" si="9"/>
        <v>-6320.400000000023</v>
      </c>
      <c r="AH22" s="879"/>
      <c r="AI22" s="876" t="str">
        <f>IF('PR_Annex_SR-Financials'!P22="","",'PR_Annex_SR-Financials'!P22)</f>
        <v>Within this reporting period NGO Juventas has  implement on non-cost extension basis the following delayed activities from period Q7Q8 within the period Q9 (July-September 2012):
• Campaign against homophobia
• Sensitization training for prison staff
• Engagement of admin finance person for period Q8
• Procurement of additional assets for Drop in center for SWs
• Payment of cleaning services for SW drop-in centre
• Car service and initialization of   electronic pull up window system for car for SW outreach
• Training in Psychological empowerment of outreach workers on SW project as per approved training plan
• Designing and printing of additional IEC materials for SW
• T shirts and posters for drop in centre for SW
• Covering of bank charges
• Annual car service
• Cleaning services fort MSM drop in center
• Training in Psychological empowerment of outreach workers on MSM project as per approved training plan
• Strengthening CCM capacity  in the area of human rights of MARPs, key laws for protection of human rights, law on free legal aid – as per approved training plan
• Study tour for 3 participant in Brussels
• Registration of web site, T-shirts, posters cards
</v>
      </c>
    </row>
    <row r="23" spans="2:35" ht="49.5" customHeight="1">
      <c r="B23" s="874" t="str">
        <f t="shared" si="1"/>
        <v>Zastita</v>
      </c>
      <c r="C23" s="879">
        <f>IF('PR_Annex_SR-Financials'!C23="","",'PR_Annex_SR-Financials'!C23)</f>
        <v>0</v>
      </c>
      <c r="D23" s="874">
        <f t="shared" si="0"/>
        <v>41246</v>
      </c>
      <c r="E23" s="873"/>
      <c r="F23" s="874">
        <f t="shared" si="2"/>
        <v>6120</v>
      </c>
      <c r="G23" s="874">
        <f t="shared" si="3"/>
        <v>6120</v>
      </c>
      <c r="H23" s="873"/>
      <c r="I23" s="874">
        <f t="shared" si="4"/>
        <v>40000</v>
      </c>
      <c r="J23" s="874">
        <f t="shared" si="5"/>
        <v>39681.08</v>
      </c>
      <c r="K23" s="873"/>
      <c r="L23" s="874">
        <f t="shared" si="6"/>
        <v>39681.08</v>
      </c>
      <c r="M23" s="874">
        <f t="shared" si="10"/>
      </c>
      <c r="N23" s="1157">
        <f t="shared" si="7"/>
        <v>318.91999999999825</v>
      </c>
      <c r="O23" s="879">
        <v>0</v>
      </c>
      <c r="P23" s="874">
        <f t="shared" si="8"/>
      </c>
      <c r="Q23" s="828"/>
      <c r="U23" s="874" t="str">
        <f>IF('PR_Annex_SR-Financials'!B23="","",'PR_Annex_SR-Financials'!B23)</f>
        <v>Zastita</v>
      </c>
      <c r="V23" s="874">
        <f>IF('PR_Annex_SR-Financials'!C23="","",'PR_Annex_SR-Financials'!C23)</f>
        <v>0</v>
      </c>
      <c r="W23" s="874">
        <f>IF('PR_Annex_SR-Financials'!D23="","",'PR_Annex_SR-Financials'!D23)</f>
        <v>41246</v>
      </c>
      <c r="X23" s="873"/>
      <c r="Y23" s="874">
        <f>IF('PR_Annex_SR-Financials'!F23="","",'PR_Annex_SR-Financials'!F23)</f>
        <v>6120</v>
      </c>
      <c r="Z23" s="874">
        <f>IF('PR_Annex_SR-Financials'!G23="","",'PR_Annex_SR-Financials'!G23)</f>
        <v>6120</v>
      </c>
      <c r="AA23" s="873"/>
      <c r="AB23" s="874">
        <f>IF('PR_Annex_SR-Financials'!I23="","",'PR_Annex_SR-Financials'!I23)</f>
        <v>40000</v>
      </c>
      <c r="AC23" s="874">
        <f>IF('PR_Annex_SR-Financials'!J23="","",'PR_Annex_SR-Financials'!J23)</f>
        <v>39681.08</v>
      </c>
      <c r="AD23" s="873"/>
      <c r="AE23" s="874">
        <f>IF('PR_Annex_SR-Financials'!L23="","",'PR_Annex_SR-Financials'!L23)</f>
        <v>39681.08</v>
      </c>
      <c r="AF23" s="874">
        <f>IF('PR_Annex_SR-Financials'!M23="","",'PR_Annex_SR-Financials'!M23)</f>
      </c>
      <c r="AG23" s="874">
        <f t="shared" si="9"/>
        <v>318.91999999999825</v>
      </c>
      <c r="AH23" s="879"/>
      <c r="AI23" s="876">
        <f>IF('PR_Annex_SR-Financials'!P23="","",'PR_Annex_SR-Financials'!P23)</f>
      </c>
    </row>
    <row r="24" spans="2:35" ht="49.5" customHeight="1">
      <c r="B24" s="874" t="str">
        <f t="shared" si="1"/>
        <v>Montevita</v>
      </c>
      <c r="C24" s="879">
        <f>IF('PR_Annex_SR-Financials'!C24="","",'PR_Annex_SR-Financials'!C24)</f>
        <v>0</v>
      </c>
      <c r="D24" s="874">
        <f t="shared" si="0"/>
      </c>
      <c r="E24" s="873"/>
      <c r="F24" s="874">
        <f t="shared" si="2"/>
        <v>0</v>
      </c>
      <c r="G24" s="874">
        <f t="shared" si="3"/>
        <v>0</v>
      </c>
      <c r="H24" s="873"/>
      <c r="I24" s="874">
        <f t="shared" si="4"/>
        <v>73765</v>
      </c>
      <c r="J24" s="874">
        <f t="shared" si="5"/>
        <v>73519.35</v>
      </c>
      <c r="K24" s="873"/>
      <c r="L24" s="874">
        <f t="shared" si="6"/>
        <v>73519.35</v>
      </c>
      <c r="M24" s="874">
        <f t="shared" si="10"/>
        <v>0</v>
      </c>
      <c r="N24" s="1157">
        <f t="shared" si="7"/>
        <v>245.64999999999418</v>
      </c>
      <c r="O24" s="879">
        <v>0</v>
      </c>
      <c r="P24" s="874">
        <f t="shared" si="8"/>
      </c>
      <c r="Q24" s="828"/>
      <c r="U24" s="874" t="str">
        <f>IF('PR_Annex_SR-Financials'!B24="","",'PR_Annex_SR-Financials'!B24)</f>
        <v>Montevita</v>
      </c>
      <c r="V24" s="874">
        <f>IF('PR_Annex_SR-Financials'!C24="","",'PR_Annex_SR-Financials'!C24)</f>
        <v>0</v>
      </c>
      <c r="W24" s="874">
        <f>IF('PR_Annex_SR-Financials'!D24="","",'PR_Annex_SR-Financials'!D24)</f>
      </c>
      <c r="X24" s="873"/>
      <c r="Y24" s="874">
        <f>IF('PR_Annex_SR-Financials'!F24="","",'PR_Annex_SR-Financials'!F24)</f>
        <v>0</v>
      </c>
      <c r="Z24" s="874">
        <f>IF('PR_Annex_SR-Financials'!G24="","",'PR_Annex_SR-Financials'!G24)</f>
        <v>0</v>
      </c>
      <c r="AA24" s="873"/>
      <c r="AB24" s="874">
        <f>IF('PR_Annex_SR-Financials'!I24="","",'PR_Annex_SR-Financials'!I24)</f>
        <v>73765</v>
      </c>
      <c r="AC24" s="874">
        <f>IF('PR_Annex_SR-Financials'!J24="","",'PR_Annex_SR-Financials'!J24)</f>
        <v>73519.35</v>
      </c>
      <c r="AD24" s="873"/>
      <c r="AE24" s="874">
        <f>IF('PR_Annex_SR-Financials'!L24="","",'PR_Annex_SR-Financials'!L24)</f>
        <v>73519.35</v>
      </c>
      <c r="AF24" s="874">
        <f>IF('PR_Annex_SR-Financials'!M24="","",'PR_Annex_SR-Financials'!M24)</f>
        <v>0</v>
      </c>
      <c r="AG24" s="874">
        <f t="shared" si="9"/>
        <v>245.64999999999418</v>
      </c>
      <c r="AH24" s="879"/>
      <c r="AI24" s="876">
        <f>IF('PR_Annex_SR-Financials'!P24="","",'PR_Annex_SR-Financials'!P24)</f>
      </c>
    </row>
    <row r="25" spans="2:35" ht="49.5" customHeight="1">
      <c r="B25" s="874" t="str">
        <f t="shared" si="1"/>
        <v>SOS</v>
      </c>
      <c r="C25" s="879">
        <f>IF('PR_Annex_SR-Financials'!C25="","",'PR_Annex_SR-Financials'!C25)</f>
        <v>0</v>
      </c>
      <c r="D25" s="874">
        <f t="shared" si="0"/>
        <v>41108</v>
      </c>
      <c r="E25" s="873"/>
      <c r="F25" s="874">
        <f t="shared" si="2"/>
        <v>5580</v>
      </c>
      <c r="G25" s="874">
        <f t="shared" si="3"/>
        <v>14166</v>
      </c>
      <c r="H25" s="873"/>
      <c r="I25" s="874">
        <f t="shared" si="4"/>
        <v>30000</v>
      </c>
      <c r="J25" s="874">
        <f t="shared" si="5"/>
        <v>33044.74</v>
      </c>
      <c r="K25" s="873"/>
      <c r="L25" s="874">
        <f t="shared" si="6"/>
        <v>33044.74</v>
      </c>
      <c r="M25" s="874">
        <f t="shared" si="10"/>
        <v>0</v>
      </c>
      <c r="N25" s="1157">
        <f t="shared" si="7"/>
        <v>-3044.739999999998</v>
      </c>
      <c r="O25" s="879">
        <v>0</v>
      </c>
      <c r="P25" s="874" t="str">
        <f t="shared" si="8"/>
        <v>Postponed activities of NGO SOS from the Q7Q8 period  within the period Q9 (July-September 2012)
• Strengthening local trainers in HIV response in training techniques 
• Translation of  report summary</v>
      </c>
      <c r="Q25" s="828"/>
      <c r="U25" s="874" t="str">
        <f>IF('PR_Annex_SR-Financials'!B25="","",'PR_Annex_SR-Financials'!B25)</f>
        <v>SOS</v>
      </c>
      <c r="V25" s="874">
        <f>IF('PR_Annex_SR-Financials'!C25="","",'PR_Annex_SR-Financials'!C25)</f>
        <v>0</v>
      </c>
      <c r="W25" s="874">
        <f>IF('PR_Annex_SR-Financials'!D25="","",'PR_Annex_SR-Financials'!D25)</f>
        <v>41108</v>
      </c>
      <c r="X25" s="873"/>
      <c r="Y25" s="874">
        <f>IF('PR_Annex_SR-Financials'!F25="","",'PR_Annex_SR-Financials'!F25)</f>
        <v>5580</v>
      </c>
      <c r="Z25" s="874">
        <f>IF('PR_Annex_SR-Financials'!G25="","",'PR_Annex_SR-Financials'!G25)</f>
        <v>14166</v>
      </c>
      <c r="AA25" s="873"/>
      <c r="AB25" s="874">
        <f>IF('PR_Annex_SR-Financials'!I25="","",'PR_Annex_SR-Financials'!I25)</f>
        <v>30000</v>
      </c>
      <c r="AC25" s="874">
        <f>IF('PR_Annex_SR-Financials'!J25="","",'PR_Annex_SR-Financials'!J25)</f>
        <v>33044.74</v>
      </c>
      <c r="AD25" s="873"/>
      <c r="AE25" s="874">
        <f>IF('PR_Annex_SR-Financials'!L25="","",'PR_Annex_SR-Financials'!L25)</f>
        <v>33044.74</v>
      </c>
      <c r="AF25" s="874">
        <f>IF('PR_Annex_SR-Financials'!M25="","",'PR_Annex_SR-Financials'!M25)</f>
        <v>0</v>
      </c>
      <c r="AG25" s="874">
        <f t="shared" si="9"/>
        <v>-3044.739999999998</v>
      </c>
      <c r="AH25" s="879"/>
      <c r="AI25" s="876" t="str">
        <f>IF('PR_Annex_SR-Financials'!P25="","",'PR_Annex_SR-Financials'!P25)</f>
        <v>Postponed activities of NGO SOS from the Q7Q8 period  within the period Q9 (July-September 2012)
• Strengthening local trainers in HIV response in training techniques 
• Translation of  report summary</v>
      </c>
    </row>
    <row r="26" spans="2:35" ht="49.5" customHeight="1">
      <c r="B26" s="874" t="str">
        <f t="shared" si="1"/>
        <v>Crnogorska HIV 
Fondacija</v>
      </c>
      <c r="C26" s="879">
        <f>IF('PR_Annex_SR-Financials'!C26="","",'PR_Annex_SR-Financials'!C26)</f>
        <v>0</v>
      </c>
      <c r="D26" s="874" t="str">
        <f t="shared" si="0"/>
        <v>20/12/2012</v>
      </c>
      <c r="E26" s="873"/>
      <c r="F26" s="874">
        <f t="shared" si="2"/>
        <v>8625</v>
      </c>
      <c r="G26" s="874">
        <f t="shared" si="3"/>
        <v>6884</v>
      </c>
      <c r="H26" s="873"/>
      <c r="I26" s="874">
        <f t="shared" si="4"/>
        <v>20000</v>
      </c>
      <c r="J26" s="874">
        <f t="shared" si="5"/>
        <v>20135.5</v>
      </c>
      <c r="K26" s="873"/>
      <c r="L26" s="874">
        <f t="shared" si="6"/>
        <v>20079.5</v>
      </c>
      <c r="M26" s="874">
        <f t="shared" si="10"/>
        <v>56</v>
      </c>
      <c r="N26" s="1157">
        <f t="shared" si="7"/>
        <v>-79.5</v>
      </c>
      <c r="O26" s="879">
        <v>0</v>
      </c>
      <c r="P26" s="874" t="str">
        <f t="shared" si="8"/>
        <v>6,084 EUR has been transferred in advance within the previous reporting period</v>
      </c>
      <c r="Q26" s="828"/>
      <c r="U26" s="874" t="str">
        <f>IF('PR_Annex_SR-Financials'!B26="","",'PR_Annex_SR-Financials'!B26)</f>
        <v>Crnogorska HIV 
Fondacija</v>
      </c>
      <c r="V26" s="874">
        <f>IF('PR_Annex_SR-Financials'!C26="","",'PR_Annex_SR-Financials'!C26)</f>
        <v>0</v>
      </c>
      <c r="W26" s="874" t="str">
        <f>IF('PR_Annex_SR-Financials'!D26="","",'PR_Annex_SR-Financials'!D26)</f>
        <v>20/12/2012</v>
      </c>
      <c r="X26" s="873"/>
      <c r="Y26" s="874">
        <f>IF('PR_Annex_SR-Financials'!F26="","",'PR_Annex_SR-Financials'!F26)</f>
        <v>8625</v>
      </c>
      <c r="Z26" s="874">
        <f>IF('PR_Annex_SR-Financials'!G26="","",'PR_Annex_SR-Financials'!G26)</f>
        <v>6884</v>
      </c>
      <c r="AA26" s="873"/>
      <c r="AB26" s="874">
        <f>IF('PR_Annex_SR-Financials'!I26="","",'PR_Annex_SR-Financials'!I26)</f>
        <v>20000</v>
      </c>
      <c r="AC26" s="874">
        <f>IF('PR_Annex_SR-Financials'!J26="","",'PR_Annex_SR-Financials'!J26)</f>
        <v>20135.5</v>
      </c>
      <c r="AD26" s="873"/>
      <c r="AE26" s="874">
        <f>IF('PR_Annex_SR-Financials'!L26="","",'PR_Annex_SR-Financials'!L26)</f>
        <v>20079.5</v>
      </c>
      <c r="AF26" s="874">
        <f>IF('PR_Annex_SR-Financials'!M26="","",'PR_Annex_SR-Financials'!M26)</f>
        <v>56</v>
      </c>
      <c r="AG26" s="874">
        <f t="shared" si="9"/>
        <v>-79.5</v>
      </c>
      <c r="AH26" s="879"/>
      <c r="AI26" s="876" t="str">
        <f>IF('PR_Annex_SR-Financials'!P26="","",'PR_Annex_SR-Financials'!P26)</f>
        <v>6,084 EUR has been transferred in advance within the previous reporting period</v>
      </c>
    </row>
    <row r="27" spans="2:35" ht="49.5" customHeight="1">
      <c r="B27" s="874" t="str">
        <f t="shared" si="1"/>
        <v>NVO MLADI I 
ZDRAVLJE</v>
      </c>
      <c r="C27" s="879">
        <f>IF('PR_Annex_SR-Financials'!C27="","",'PR_Annex_SR-Financials'!C27)</f>
        <v>0</v>
      </c>
      <c r="D27" s="874">
        <f t="shared" si="0"/>
      </c>
      <c r="E27" s="873"/>
      <c r="F27" s="874">
        <f t="shared" si="2"/>
        <v>0</v>
      </c>
      <c r="G27" s="874">
        <f t="shared" si="3"/>
        <v>0</v>
      </c>
      <c r="H27" s="873"/>
      <c r="I27" s="874">
        <f t="shared" si="4"/>
        <v>2935</v>
      </c>
      <c r="J27" s="874">
        <f t="shared" si="5"/>
        <v>2935</v>
      </c>
      <c r="K27" s="873"/>
      <c r="L27" s="874">
        <f t="shared" si="6"/>
        <v>2935</v>
      </c>
      <c r="M27" s="874">
        <f t="shared" si="10"/>
      </c>
      <c r="N27" s="1157">
        <f t="shared" si="7"/>
        <v>0</v>
      </c>
      <c r="O27" s="879">
        <v>0</v>
      </c>
      <c r="P27" s="874">
        <f t="shared" si="8"/>
      </c>
      <c r="Q27" s="828"/>
      <c r="U27" s="874" t="str">
        <f>IF('PR_Annex_SR-Financials'!B27="","",'PR_Annex_SR-Financials'!B27)</f>
        <v>NVO MLADI I 
ZDRAVLJE</v>
      </c>
      <c r="V27" s="874">
        <f>IF('PR_Annex_SR-Financials'!C27="","",'PR_Annex_SR-Financials'!C27)</f>
        <v>0</v>
      </c>
      <c r="W27" s="874">
        <f>IF('PR_Annex_SR-Financials'!D27="","",'PR_Annex_SR-Financials'!D27)</f>
      </c>
      <c r="X27" s="873"/>
      <c r="Y27" s="874">
        <f>IF('PR_Annex_SR-Financials'!F27="","",'PR_Annex_SR-Financials'!F27)</f>
        <v>0</v>
      </c>
      <c r="Z27" s="874">
        <f>IF('PR_Annex_SR-Financials'!G27="","",'PR_Annex_SR-Financials'!G27)</f>
        <v>0</v>
      </c>
      <c r="AA27" s="873"/>
      <c r="AB27" s="874">
        <f>IF('PR_Annex_SR-Financials'!I27="","",'PR_Annex_SR-Financials'!I27)</f>
        <v>2935</v>
      </c>
      <c r="AC27" s="874">
        <f>IF('PR_Annex_SR-Financials'!J27="","",'PR_Annex_SR-Financials'!J27)</f>
        <v>2935</v>
      </c>
      <c r="AD27" s="873"/>
      <c r="AE27" s="874">
        <f>IF('PR_Annex_SR-Financials'!L27="","",'PR_Annex_SR-Financials'!L27)</f>
        <v>2935</v>
      </c>
      <c r="AF27" s="874">
        <f>IF('PR_Annex_SR-Financials'!M27="","",'PR_Annex_SR-Financials'!M27)</f>
      </c>
      <c r="AG27" s="874">
        <f t="shared" si="9"/>
        <v>0</v>
      </c>
      <c r="AH27" s="879"/>
      <c r="AI27" s="876">
        <f>IF('PR_Annex_SR-Financials'!P27="","",'PR_Annex_SR-Financials'!P27)</f>
      </c>
    </row>
    <row r="28" spans="2:35" ht="49.5" customHeight="1">
      <c r="B28" s="874" t="str">
        <f t="shared" si="1"/>
        <v>NVO Otvori Srce</v>
      </c>
      <c r="C28" s="879">
        <f>IF('PR_Annex_SR-Financials'!C28="","",'PR_Annex_SR-Financials'!C28)</f>
        <v>0</v>
      </c>
      <c r="D28" s="874">
        <f t="shared" si="0"/>
      </c>
      <c r="E28" s="873"/>
      <c r="F28" s="874">
        <f t="shared" si="2"/>
        <v>0</v>
      </c>
      <c r="G28" s="874">
        <f t="shared" si="3"/>
        <v>0</v>
      </c>
      <c r="H28" s="873"/>
      <c r="I28" s="874">
        <f t="shared" si="4"/>
        <v>2560</v>
      </c>
      <c r="J28" s="874">
        <f t="shared" si="5"/>
        <v>2560</v>
      </c>
      <c r="K28" s="873"/>
      <c r="L28" s="874">
        <f t="shared" si="6"/>
        <v>2560</v>
      </c>
      <c r="M28" s="874">
        <f t="shared" si="10"/>
      </c>
      <c r="N28" s="1157">
        <f t="shared" si="7"/>
        <v>0</v>
      </c>
      <c r="O28" s="879">
        <v>0</v>
      </c>
      <c r="P28" s="874">
        <f t="shared" si="8"/>
      </c>
      <c r="Q28" s="828"/>
      <c r="U28" s="874" t="str">
        <f>IF('PR_Annex_SR-Financials'!B28="","",'PR_Annex_SR-Financials'!B28)</f>
        <v>NVO Otvori Srce</v>
      </c>
      <c r="V28" s="874">
        <f>IF('PR_Annex_SR-Financials'!C28="","",'PR_Annex_SR-Financials'!C28)</f>
        <v>0</v>
      </c>
      <c r="W28" s="874">
        <f>IF('PR_Annex_SR-Financials'!D28="","",'PR_Annex_SR-Financials'!D28)</f>
      </c>
      <c r="X28" s="873"/>
      <c r="Y28" s="874">
        <f>IF('PR_Annex_SR-Financials'!F28="","",'PR_Annex_SR-Financials'!F28)</f>
        <v>0</v>
      </c>
      <c r="Z28" s="874">
        <f>IF('PR_Annex_SR-Financials'!G28="","",'PR_Annex_SR-Financials'!G28)</f>
        <v>0</v>
      </c>
      <c r="AA28" s="873"/>
      <c r="AB28" s="874">
        <f>IF('PR_Annex_SR-Financials'!I28="","",'PR_Annex_SR-Financials'!I28)</f>
        <v>2560</v>
      </c>
      <c r="AC28" s="874">
        <f>IF('PR_Annex_SR-Financials'!J28="","",'PR_Annex_SR-Financials'!J28)</f>
        <v>2560</v>
      </c>
      <c r="AD28" s="873"/>
      <c r="AE28" s="874">
        <f>IF('PR_Annex_SR-Financials'!L28="","",'PR_Annex_SR-Financials'!L28)</f>
        <v>2560</v>
      </c>
      <c r="AF28" s="874">
        <f>IF('PR_Annex_SR-Financials'!M28="","",'PR_Annex_SR-Financials'!M28)</f>
      </c>
      <c r="AG28" s="874">
        <f t="shared" si="9"/>
        <v>0</v>
      </c>
      <c r="AH28" s="879"/>
      <c r="AI28" s="876">
        <f>IF('PR_Annex_SR-Financials'!P28="","",'PR_Annex_SR-Financials'!P28)</f>
      </c>
    </row>
    <row r="29" spans="2:35" ht="49.5" customHeight="1">
      <c r="B29" s="874" t="str">
        <f t="shared" si="1"/>
        <v>Udruženje privatnih 
doktora stomatologije</v>
      </c>
      <c r="C29" s="879">
        <f>IF('PR_Annex_SR-Financials'!C29="","",'PR_Annex_SR-Financials'!C29)</f>
        <v>0</v>
      </c>
      <c r="D29" s="874">
        <f t="shared" si="0"/>
      </c>
      <c r="E29" s="873"/>
      <c r="F29" s="874">
        <f t="shared" si="2"/>
        <v>0</v>
      </c>
      <c r="G29" s="874">
        <f t="shared" si="3"/>
        <v>0</v>
      </c>
      <c r="H29" s="873"/>
      <c r="I29" s="874">
        <f t="shared" si="4"/>
        <v>6879</v>
      </c>
      <c r="J29" s="874">
        <f t="shared" si="5"/>
        <v>6879.48</v>
      </c>
      <c r="K29" s="873"/>
      <c r="L29" s="874">
        <f t="shared" si="6"/>
        <v>6879</v>
      </c>
      <c r="M29" s="874">
        <f t="shared" si="10"/>
      </c>
      <c r="N29" s="1157">
        <f t="shared" si="7"/>
        <v>0</v>
      </c>
      <c r="O29" s="879">
        <v>0</v>
      </c>
      <c r="P29" s="874">
        <f t="shared" si="8"/>
      </c>
      <c r="Q29" s="828"/>
      <c r="U29" s="874" t="str">
        <f>IF('PR_Annex_SR-Financials'!B29="","",'PR_Annex_SR-Financials'!B29)</f>
        <v>Udruženje privatnih 
doktora stomatologije</v>
      </c>
      <c r="V29" s="874">
        <f>IF('PR_Annex_SR-Financials'!C29="","",'PR_Annex_SR-Financials'!C29)</f>
        <v>0</v>
      </c>
      <c r="W29" s="874">
        <f>IF('PR_Annex_SR-Financials'!D29="","",'PR_Annex_SR-Financials'!D29)</f>
      </c>
      <c r="X29" s="873"/>
      <c r="Y29" s="874">
        <f>IF('PR_Annex_SR-Financials'!F29="","",'PR_Annex_SR-Financials'!F29)</f>
        <v>0</v>
      </c>
      <c r="Z29" s="874">
        <f>IF('PR_Annex_SR-Financials'!G29="","",'PR_Annex_SR-Financials'!G29)</f>
        <v>0</v>
      </c>
      <c r="AA29" s="873"/>
      <c r="AB29" s="874">
        <f>IF('PR_Annex_SR-Financials'!I29="","",'PR_Annex_SR-Financials'!I29)</f>
        <v>6879</v>
      </c>
      <c r="AC29" s="874">
        <f>IF('PR_Annex_SR-Financials'!J29="","",'PR_Annex_SR-Financials'!J29)</f>
        <v>6879.48</v>
      </c>
      <c r="AD29" s="873"/>
      <c r="AE29" s="874">
        <f>IF('PR_Annex_SR-Financials'!L29="","",'PR_Annex_SR-Financials'!L29)</f>
        <v>6879</v>
      </c>
      <c r="AF29" s="874">
        <f>IF('PR_Annex_SR-Financials'!M29="","",'PR_Annex_SR-Financials'!M29)</f>
      </c>
      <c r="AG29" s="874">
        <f t="shared" si="9"/>
        <v>0</v>
      </c>
      <c r="AH29" s="879"/>
      <c r="AI29" s="876">
        <f>IF('PR_Annex_SR-Financials'!P29="","",'PR_Annex_SR-Financials'!P29)</f>
      </c>
    </row>
    <row r="30" spans="2:35" ht="49.5" customHeight="1">
      <c r="B30" s="874">
        <f t="shared" si="1"/>
      </c>
      <c r="C30" s="879">
        <f>IF('PR_Annex_SR-Financials'!C30="","",'PR_Annex_SR-Financials'!C30)</f>
        <v>0</v>
      </c>
      <c r="D30" s="874">
        <f t="shared" si="0"/>
      </c>
      <c r="E30" s="873"/>
      <c r="F30" s="874">
        <f t="shared" si="2"/>
        <v>0</v>
      </c>
      <c r="G30" s="874">
        <f t="shared" si="3"/>
        <v>0</v>
      </c>
      <c r="H30" s="873"/>
      <c r="I30" s="874">
        <f t="shared" si="4"/>
        <v>0</v>
      </c>
      <c r="J30" s="874">
        <f t="shared" si="5"/>
        <v>0</v>
      </c>
      <c r="K30" s="873"/>
      <c r="L30" s="874">
        <f t="shared" si="6"/>
        <v>0</v>
      </c>
      <c r="M30" s="874">
        <f t="shared" si="10"/>
      </c>
      <c r="N30" s="1157">
        <f t="shared" si="7"/>
        <v>0</v>
      </c>
      <c r="O30" s="879">
        <v>0</v>
      </c>
      <c r="P30" s="874">
        <f t="shared" si="8"/>
      </c>
      <c r="Q30" s="828"/>
      <c r="U30" s="874">
        <f>IF('PR_Annex_SR-Financials'!B30="","",'PR_Annex_SR-Financials'!B30)</f>
      </c>
      <c r="V30" s="874">
        <f>IF('PR_Annex_SR-Financials'!C30="","",'PR_Annex_SR-Financials'!C30)</f>
        <v>0</v>
      </c>
      <c r="W30" s="874">
        <f>IF('PR_Annex_SR-Financials'!D30="","",'PR_Annex_SR-Financials'!D30)</f>
      </c>
      <c r="X30" s="873"/>
      <c r="Y30" s="874">
        <f>IF('PR_Annex_SR-Financials'!F30="","",'PR_Annex_SR-Financials'!F30)</f>
        <v>0</v>
      </c>
      <c r="Z30" s="874">
        <f>IF('PR_Annex_SR-Financials'!G30="","",'PR_Annex_SR-Financials'!G30)</f>
        <v>0</v>
      </c>
      <c r="AA30" s="873"/>
      <c r="AB30" s="874">
        <f>IF('PR_Annex_SR-Financials'!I30="","",'PR_Annex_SR-Financials'!I30)</f>
        <v>0</v>
      </c>
      <c r="AC30" s="874">
        <f>IF('PR_Annex_SR-Financials'!J30="","",'PR_Annex_SR-Financials'!J30)</f>
        <v>0</v>
      </c>
      <c r="AD30" s="873"/>
      <c r="AE30" s="874">
        <f>IF('PR_Annex_SR-Financials'!L30="","",'PR_Annex_SR-Financials'!L30)</f>
        <v>0</v>
      </c>
      <c r="AF30" s="874">
        <f>IF('PR_Annex_SR-Financials'!M30="","",'PR_Annex_SR-Financials'!M30)</f>
      </c>
      <c r="AG30" s="874">
        <f t="shared" si="9"/>
        <v>0</v>
      </c>
      <c r="AH30" s="879"/>
      <c r="AI30" s="876">
        <f>IF('PR_Annex_SR-Financials'!P30="","",'PR_Annex_SR-Financials'!P30)</f>
      </c>
    </row>
    <row r="31" spans="2:35" ht="49.5" customHeight="1">
      <c r="B31" s="874">
        <f t="shared" si="1"/>
      </c>
      <c r="C31" s="879">
        <f>IF('PR_Annex_SR-Financials'!C31="","",'PR_Annex_SR-Financials'!C31)</f>
        <v>0</v>
      </c>
      <c r="D31" s="874">
        <f>W31</f>
      </c>
      <c r="E31" s="873"/>
      <c r="F31" s="874">
        <f t="shared" si="2"/>
        <v>0</v>
      </c>
      <c r="G31" s="874">
        <f t="shared" si="3"/>
        <v>0</v>
      </c>
      <c r="H31" s="873"/>
      <c r="I31" s="874">
        <f t="shared" si="4"/>
        <v>0</v>
      </c>
      <c r="J31" s="874">
        <f t="shared" si="5"/>
        <v>0</v>
      </c>
      <c r="K31" s="873"/>
      <c r="L31" s="874">
        <f t="shared" si="6"/>
        <v>0</v>
      </c>
      <c r="M31" s="874">
        <f t="shared" si="10"/>
      </c>
      <c r="N31" s="1157">
        <f t="shared" si="7"/>
        <v>0</v>
      </c>
      <c r="O31" s="879">
        <v>0</v>
      </c>
      <c r="P31" s="874">
        <f t="shared" si="8"/>
      </c>
      <c r="Q31" s="828"/>
      <c r="U31" s="874">
        <f>IF('PR_Annex_SR-Financials'!B31="","",'PR_Annex_SR-Financials'!B31)</f>
      </c>
      <c r="V31" s="874">
        <f>IF('PR_Annex_SR-Financials'!C31="","",'PR_Annex_SR-Financials'!C31)</f>
        <v>0</v>
      </c>
      <c r="W31" s="874">
        <f>IF('PR_Annex_SR-Financials'!D31="","",'PR_Annex_SR-Financials'!D31)</f>
      </c>
      <c r="X31" s="873"/>
      <c r="Y31" s="874">
        <f>IF('PR_Annex_SR-Financials'!F31="","",'PR_Annex_SR-Financials'!F31)</f>
        <v>0</v>
      </c>
      <c r="Z31" s="874">
        <f>IF('PR_Annex_SR-Financials'!G31="","",'PR_Annex_SR-Financials'!G31)</f>
        <v>0</v>
      </c>
      <c r="AA31" s="873"/>
      <c r="AB31" s="874">
        <f>IF('PR_Annex_SR-Financials'!I31="","",'PR_Annex_SR-Financials'!I31)</f>
        <v>0</v>
      </c>
      <c r="AC31" s="874">
        <f>IF('PR_Annex_SR-Financials'!J31="","",'PR_Annex_SR-Financials'!J31)</f>
        <v>0</v>
      </c>
      <c r="AD31" s="873"/>
      <c r="AE31" s="874">
        <f>IF('PR_Annex_SR-Financials'!L31="","",'PR_Annex_SR-Financials'!L31)</f>
        <v>0</v>
      </c>
      <c r="AF31" s="874">
        <f>IF('PR_Annex_SR-Financials'!M31="","",'PR_Annex_SR-Financials'!M31)</f>
      </c>
      <c r="AG31" s="874">
        <f t="shared" si="9"/>
        <v>0</v>
      </c>
      <c r="AH31" s="879"/>
      <c r="AI31" s="876">
        <f>IF('PR_Annex_SR-Financials'!P31="","",'PR_Annex_SR-Financials'!P31)</f>
      </c>
    </row>
    <row r="32" spans="2:35" ht="49.5" customHeight="1">
      <c r="B32" s="874">
        <f t="shared" si="1"/>
      </c>
      <c r="C32" s="879">
        <f>IF('PR_Annex_SR-Financials'!C32="","",'PR_Annex_SR-Financials'!C32)</f>
        <v>0</v>
      </c>
      <c r="D32" s="874">
        <f>W32</f>
      </c>
      <c r="E32" s="873"/>
      <c r="F32" s="874">
        <f t="shared" si="2"/>
        <v>0</v>
      </c>
      <c r="G32" s="874">
        <f t="shared" si="3"/>
        <v>0</v>
      </c>
      <c r="H32" s="873"/>
      <c r="I32" s="874">
        <f t="shared" si="4"/>
        <v>0</v>
      </c>
      <c r="J32" s="874">
        <f t="shared" si="5"/>
        <v>0</v>
      </c>
      <c r="K32" s="873"/>
      <c r="L32" s="874">
        <f t="shared" si="6"/>
        <v>0</v>
      </c>
      <c r="M32" s="874">
        <f t="shared" si="10"/>
      </c>
      <c r="N32" s="1157">
        <f t="shared" si="7"/>
        <v>0</v>
      </c>
      <c r="O32" s="879">
        <v>0</v>
      </c>
      <c r="P32" s="874">
        <f t="shared" si="8"/>
      </c>
      <c r="Q32" s="828"/>
      <c r="U32" s="874">
        <f>IF('PR_Annex_SR-Financials'!B32="","",'PR_Annex_SR-Financials'!B32)</f>
      </c>
      <c r="V32" s="874">
        <f>IF('PR_Annex_SR-Financials'!C32="","",'PR_Annex_SR-Financials'!C32)</f>
        <v>0</v>
      </c>
      <c r="W32" s="874">
        <f>IF('PR_Annex_SR-Financials'!D32="","",'PR_Annex_SR-Financials'!D32)</f>
      </c>
      <c r="X32" s="873"/>
      <c r="Y32" s="874">
        <f>IF('PR_Annex_SR-Financials'!F32="","",'PR_Annex_SR-Financials'!F32)</f>
        <v>0</v>
      </c>
      <c r="Z32" s="874">
        <f>IF('PR_Annex_SR-Financials'!G32="","",'PR_Annex_SR-Financials'!G32)</f>
        <v>0</v>
      </c>
      <c r="AA32" s="873"/>
      <c r="AB32" s="874">
        <f>IF('PR_Annex_SR-Financials'!I32="","",'PR_Annex_SR-Financials'!I32)</f>
        <v>0</v>
      </c>
      <c r="AC32" s="874">
        <f>IF('PR_Annex_SR-Financials'!J32="","",'PR_Annex_SR-Financials'!J32)</f>
        <v>0</v>
      </c>
      <c r="AD32" s="873"/>
      <c r="AE32" s="874">
        <f>IF('PR_Annex_SR-Financials'!L32="","",'PR_Annex_SR-Financials'!L32)</f>
        <v>0</v>
      </c>
      <c r="AF32" s="874">
        <f>IF('PR_Annex_SR-Financials'!M32="","",'PR_Annex_SR-Financials'!M32)</f>
      </c>
      <c r="AG32" s="874">
        <f t="shared" si="9"/>
        <v>0</v>
      </c>
      <c r="AH32" s="879"/>
      <c r="AI32" s="876">
        <f>IF('PR_Annex_SR-Financials'!P32="","",'PR_Annex_SR-Financials'!P32)</f>
      </c>
    </row>
    <row r="33" spans="2:35" ht="49.5" customHeight="1">
      <c r="B33" s="874">
        <f t="shared" si="1"/>
      </c>
      <c r="C33" s="879">
        <f>IF('PR_Annex_SR-Financials'!C33="","",'PR_Annex_SR-Financials'!C33)</f>
        <v>0</v>
      </c>
      <c r="D33" s="874">
        <f>W33</f>
      </c>
      <c r="E33" s="873"/>
      <c r="F33" s="874">
        <f t="shared" si="2"/>
        <v>0</v>
      </c>
      <c r="G33" s="874">
        <f t="shared" si="3"/>
        <v>0</v>
      </c>
      <c r="H33" s="873"/>
      <c r="I33" s="874">
        <f t="shared" si="4"/>
        <v>0</v>
      </c>
      <c r="J33" s="874">
        <f t="shared" si="5"/>
        <v>0</v>
      </c>
      <c r="K33" s="873"/>
      <c r="L33" s="874">
        <f t="shared" si="6"/>
        <v>0</v>
      </c>
      <c r="M33" s="874">
        <f t="shared" si="10"/>
      </c>
      <c r="N33" s="1157">
        <f t="shared" si="7"/>
        <v>0</v>
      </c>
      <c r="O33" s="879">
        <v>0</v>
      </c>
      <c r="P33" s="874">
        <f t="shared" si="8"/>
      </c>
      <c r="Q33" s="828"/>
      <c r="U33" s="874">
        <f>IF('PR_Annex_SR-Financials'!B33="","",'PR_Annex_SR-Financials'!B33)</f>
      </c>
      <c r="V33" s="874">
        <f>IF('PR_Annex_SR-Financials'!C33="","",'PR_Annex_SR-Financials'!C33)</f>
        <v>0</v>
      </c>
      <c r="W33" s="874">
        <f>IF('PR_Annex_SR-Financials'!D33="","",'PR_Annex_SR-Financials'!D33)</f>
      </c>
      <c r="X33" s="873"/>
      <c r="Y33" s="874">
        <f>IF('PR_Annex_SR-Financials'!F33="","",'PR_Annex_SR-Financials'!F33)</f>
        <v>0</v>
      </c>
      <c r="Z33" s="874">
        <f>IF('PR_Annex_SR-Financials'!G33="","",'PR_Annex_SR-Financials'!G33)</f>
        <v>0</v>
      </c>
      <c r="AA33" s="873"/>
      <c r="AB33" s="874">
        <f>IF('PR_Annex_SR-Financials'!I33="","",'PR_Annex_SR-Financials'!I33)</f>
        <v>0</v>
      </c>
      <c r="AC33" s="874">
        <f>IF('PR_Annex_SR-Financials'!J33="","",'PR_Annex_SR-Financials'!J33)</f>
        <v>0</v>
      </c>
      <c r="AD33" s="873"/>
      <c r="AE33" s="874">
        <f>IF('PR_Annex_SR-Financials'!L33="","",'PR_Annex_SR-Financials'!L33)</f>
        <v>0</v>
      </c>
      <c r="AF33" s="874">
        <f>IF('PR_Annex_SR-Financials'!M33="","",'PR_Annex_SR-Financials'!M33)</f>
      </c>
      <c r="AG33" s="874">
        <f t="shared" si="9"/>
        <v>0</v>
      </c>
      <c r="AH33" s="879"/>
      <c r="AI33" s="876">
        <f>IF('PR_Annex_SR-Financials'!P33="","",'PR_Annex_SR-Financials'!P33)</f>
      </c>
    </row>
    <row r="34" spans="2:35" ht="49.5" customHeight="1">
      <c r="B34" s="874">
        <f t="shared" si="1"/>
      </c>
      <c r="C34" s="879">
        <f>IF('PR_Annex_SR-Financials'!C34="","",'PR_Annex_SR-Financials'!C34)</f>
        <v>0</v>
      </c>
      <c r="D34" s="874">
        <f>W34</f>
      </c>
      <c r="E34" s="873"/>
      <c r="F34" s="874">
        <f>Y34</f>
        <v>0</v>
      </c>
      <c r="G34" s="874">
        <f>Z34</f>
        <v>0</v>
      </c>
      <c r="H34" s="873"/>
      <c r="I34" s="874">
        <f t="shared" si="4"/>
        <v>0</v>
      </c>
      <c r="J34" s="874">
        <f t="shared" si="5"/>
        <v>0</v>
      </c>
      <c r="K34" s="873"/>
      <c r="L34" s="874"/>
      <c r="M34" s="874">
        <f t="shared" si="10"/>
      </c>
      <c r="N34" s="1157">
        <f t="shared" si="7"/>
        <v>0</v>
      </c>
      <c r="O34" s="879">
        <v>0</v>
      </c>
      <c r="P34" s="874">
        <f t="shared" si="8"/>
      </c>
      <c r="Q34" s="828"/>
      <c r="U34" s="874">
        <f>IF('PR_Annex_SR-Financials'!B34="","",'PR_Annex_SR-Financials'!B34)</f>
      </c>
      <c r="V34" s="874">
        <f>IF('PR_Annex_SR-Financials'!C34="","",'PR_Annex_SR-Financials'!C34)</f>
        <v>0</v>
      </c>
      <c r="W34" s="874">
        <f>IF('PR_Annex_SR-Financials'!D34="","",'PR_Annex_SR-Financials'!D34)</f>
      </c>
      <c r="X34" s="873"/>
      <c r="Y34" s="874">
        <f>IF('PR_Annex_SR-Financials'!F34="","",'PR_Annex_SR-Financials'!F34)</f>
        <v>0</v>
      </c>
      <c r="Z34" s="874">
        <f>IF('PR_Annex_SR-Financials'!G34="","",'PR_Annex_SR-Financials'!G34)</f>
        <v>0</v>
      </c>
      <c r="AA34" s="873"/>
      <c r="AB34" s="874">
        <f>IF('PR_Annex_SR-Financials'!I34="","",'PR_Annex_SR-Financials'!I34)</f>
        <v>0</v>
      </c>
      <c r="AC34" s="874">
        <f>IF('PR_Annex_SR-Financials'!J34="","",'PR_Annex_SR-Financials'!J34)</f>
        <v>0</v>
      </c>
      <c r="AD34" s="873"/>
      <c r="AE34" s="874">
        <f>IF('PR_Annex_SR-Financials'!L34="","",'PR_Annex_SR-Financials'!L34)</f>
        <v>0</v>
      </c>
      <c r="AF34" s="874">
        <f>IF('PR_Annex_SR-Financials'!M34="","",'PR_Annex_SR-Financials'!M34)</f>
      </c>
      <c r="AG34" s="874">
        <f t="shared" si="9"/>
        <v>0</v>
      </c>
      <c r="AH34" s="879"/>
      <c r="AI34" s="876">
        <f>IF('PR_Annex_SR-Financials'!P34="","",'PR_Annex_SR-Financials'!P34)</f>
      </c>
    </row>
    <row r="35" spans="2:17" ht="12.75" customHeight="1">
      <c r="B35" s="574"/>
      <c r="C35" s="575"/>
      <c r="D35" s="574"/>
      <c r="E35" s="350"/>
      <c r="F35" s="655"/>
      <c r="G35" s="655"/>
      <c r="H35" s="350"/>
      <c r="I35" s="655"/>
      <c r="J35" s="655"/>
      <c r="K35" s="350"/>
      <c r="L35" s="655"/>
      <c r="M35" s="657"/>
      <c r="N35" s="655"/>
      <c r="O35" s="656"/>
      <c r="P35" s="657"/>
      <c r="Q35" s="574"/>
    </row>
    <row r="36" spans="2:33" ht="15">
      <c r="B36" s="574" t="s">
        <v>37</v>
      </c>
      <c r="C36" s="575"/>
      <c r="D36" s="574"/>
      <c r="E36" s="350"/>
      <c r="F36" s="1141">
        <f>SUM(F15:F34)</f>
        <v>168185</v>
      </c>
      <c r="G36" s="1141">
        <f>SUM(G15:G34)</f>
        <v>152368</v>
      </c>
      <c r="H36" s="1142"/>
      <c r="I36" s="1141">
        <f>SUM(I15:I34)</f>
        <v>1594045</v>
      </c>
      <c r="J36" s="1141">
        <f>SUM(J15:J34)</f>
        <v>1572344.1000000003</v>
      </c>
      <c r="K36" s="1142"/>
      <c r="L36" s="1141" t="e">
        <f>SUM(L15:L34)</f>
        <v>#REF!</v>
      </c>
      <c r="M36" s="1143"/>
      <c r="N36" s="1141" t="e">
        <f>SUM(N15:N34)</f>
        <v>#REF!</v>
      </c>
      <c r="O36" s="656"/>
      <c r="P36" s="658"/>
      <c r="Q36" s="88"/>
      <c r="U36" s="574" t="s">
        <v>37</v>
      </c>
      <c r="V36" s="575"/>
      <c r="W36" s="574"/>
      <c r="X36" s="350"/>
      <c r="Y36" s="718">
        <f>SUM(Y15:Y34)</f>
        <v>168185</v>
      </c>
      <c r="Z36" s="718">
        <f>SUM(Z15:Z34)</f>
        <v>152368</v>
      </c>
      <c r="AA36" s="350"/>
      <c r="AB36" s="718">
        <f>SUM(AB15:AB34)</f>
        <v>1594045</v>
      </c>
      <c r="AC36" s="718">
        <f>SUM(AC15:AC34)</f>
        <v>1572344.1000000003</v>
      </c>
      <c r="AD36" s="350"/>
      <c r="AE36" s="718" t="e">
        <f>SUM(AE15:AE34)</f>
        <v>#REF!</v>
      </c>
      <c r="AF36" s="719"/>
      <c r="AG36" s="718" t="e">
        <f>SUM(AG15:AG34)</f>
        <v>#REF!</v>
      </c>
    </row>
    <row r="37" spans="2:17" ht="14.25">
      <c r="B37" s="75"/>
      <c r="C37" s="75"/>
      <c r="D37" s="75"/>
      <c r="E37" s="75"/>
      <c r="F37" s="75"/>
      <c r="G37" s="75"/>
      <c r="H37" s="75"/>
      <c r="I37" s="75"/>
      <c r="J37" s="75"/>
      <c r="K37" s="75"/>
      <c r="L37" s="75"/>
      <c r="M37" s="75"/>
      <c r="N37" s="577"/>
      <c r="O37" s="75"/>
      <c r="P37" s="75"/>
      <c r="Q37" s="75"/>
    </row>
    <row r="38" spans="2:17" ht="14.25">
      <c r="B38" s="75" t="s">
        <v>457</v>
      </c>
      <c r="C38" s="75"/>
      <c r="D38" s="75"/>
      <c r="E38" s="75"/>
      <c r="F38" s="75"/>
      <c r="G38" s="75"/>
      <c r="H38" s="75"/>
      <c r="I38" s="75"/>
      <c r="J38" s="75"/>
      <c r="K38" s="75"/>
      <c r="L38" s="75"/>
      <c r="M38" s="75"/>
      <c r="N38" s="577"/>
      <c r="O38" s="75"/>
      <c r="P38" s="75"/>
      <c r="Q38" s="75"/>
    </row>
    <row r="39" spans="2:17" ht="14.25">
      <c r="B39" s="75" t="s">
        <v>615</v>
      </c>
      <c r="C39" s="75"/>
      <c r="D39" s="75"/>
      <c r="E39" s="75"/>
      <c r="F39" s="75"/>
      <c r="G39" s="75"/>
      <c r="H39" s="75"/>
      <c r="I39" s="75"/>
      <c r="J39" s="75"/>
      <c r="K39" s="75"/>
      <c r="L39" s="75"/>
      <c r="M39" s="75"/>
      <c r="N39" s="577"/>
      <c r="O39" s="75"/>
      <c r="P39" s="75"/>
      <c r="Q39" s="75"/>
    </row>
    <row r="40" spans="2:17" ht="14.25">
      <c r="B40" s="3"/>
      <c r="C40" s="75"/>
      <c r="D40" s="75"/>
      <c r="E40" s="75"/>
      <c r="F40" s="75"/>
      <c r="G40" s="75"/>
      <c r="H40" s="75"/>
      <c r="I40" s="75"/>
      <c r="J40" s="75"/>
      <c r="K40" s="75"/>
      <c r="L40" s="75"/>
      <c r="M40" s="75"/>
      <c r="N40" s="577"/>
      <c r="O40" s="75"/>
      <c r="P40" s="75"/>
      <c r="Q40" s="75"/>
    </row>
  </sheetData>
  <sheetProtection formatCells="0" formatColumns="0" formatRows="0"/>
  <mergeCells count="8">
    <mergeCell ref="B11:Q11"/>
    <mergeCell ref="B3:Q3"/>
    <mergeCell ref="B1:Q1"/>
    <mergeCell ref="G8:L8"/>
    <mergeCell ref="H6:I6"/>
    <mergeCell ref="H7:I7"/>
    <mergeCell ref="B9:F9"/>
    <mergeCell ref="G9:L9"/>
  </mergeCells>
  <conditionalFormatting sqref="F36:N36 B15:P34">
    <cfRule type="cellIs" priority="1" dxfId="0" operator="notEqual">
      <formula>U15</formula>
    </cfRule>
  </conditionalFormatting>
  <printOptions horizontalCentered="1"/>
  <pageMargins left="0.31496062992125984" right="0.31496062992125984" top="0.5905511811023623" bottom="0.5905511811023623" header="0.5118110236220472" footer="0.5118110236220472"/>
  <pageSetup cellComments="asDisplayed" fitToHeight="0" fitToWidth="1" horizontalDpi="600" verticalDpi="600" orientation="landscape" paperSize="9" scale="53" r:id="rId1"/>
  <headerFooter alignWithMargins="0">
    <oddFooter>&amp;L&amp;9&amp;F&amp;C&amp;A&amp;R&amp;9Page &amp;P of &amp;N</oddFooter>
  </headerFooter>
  <rowBreaks count="1" manualBreakCount="1">
    <brk id="26" max="17" man="1"/>
  </rowBreaks>
</worksheet>
</file>

<file path=xl/worksheets/sheet29.xml><?xml version="1.0" encoding="utf-8"?>
<worksheet xmlns="http://schemas.openxmlformats.org/spreadsheetml/2006/main" xmlns:r="http://schemas.openxmlformats.org/officeDocument/2006/relationships">
  <sheetPr>
    <pageSetUpPr fitToPage="1"/>
  </sheetPr>
  <dimension ref="A2:J2"/>
  <sheetViews>
    <sheetView view="pageBreakPreview" zoomScaleSheetLayoutView="100" zoomScalePageLayoutView="0" workbookViewId="0" topLeftCell="A1">
      <selection activeCell="G40" sqref="G40"/>
    </sheetView>
  </sheetViews>
  <sheetFormatPr defaultColWidth="9.140625" defaultRowHeight="12.75"/>
  <cols>
    <col min="1" max="1" width="11.28125" style="0" customWidth="1"/>
    <col min="2" max="2" width="55.421875" style="0" customWidth="1"/>
  </cols>
  <sheetData>
    <row r="2" spans="1:10" ht="39" customHeight="1">
      <c r="A2" s="1023" t="s">
        <v>130</v>
      </c>
      <c r="B2" s="1024" t="s">
        <v>131</v>
      </c>
      <c r="C2" s="835"/>
      <c r="D2" s="835"/>
      <c r="E2" s="835"/>
      <c r="F2" s="835"/>
      <c r="G2" s="835"/>
      <c r="H2" s="835"/>
      <c r="I2" s="835"/>
      <c r="J2" s="835"/>
    </row>
  </sheetData>
  <sheetProtection/>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Q45"/>
  <sheetViews>
    <sheetView showGridLines="0" view="pageBreakPreview" zoomScale="70" zoomScaleNormal="25" zoomScaleSheetLayoutView="70" zoomScalePageLayoutView="0" workbookViewId="0" topLeftCell="A1">
      <selection activeCell="N21" sqref="N21"/>
    </sheetView>
  </sheetViews>
  <sheetFormatPr defaultColWidth="9.140625" defaultRowHeight="12.75" outlineLevelRow="1"/>
  <cols>
    <col min="1" max="1" width="13.28125" style="63" customWidth="1"/>
    <col min="2" max="2" width="12.28125" style="63" customWidth="1"/>
    <col min="3" max="3" width="28.7109375" style="63" customWidth="1"/>
    <col min="4" max="4" width="25.421875" style="63" customWidth="1"/>
    <col min="5" max="6" width="24.421875" style="63" customWidth="1"/>
    <col min="7" max="7" width="15.00390625" style="63" customWidth="1"/>
    <col min="8" max="8" width="24.421875" style="63" customWidth="1"/>
    <col min="9" max="9" width="16.28125" style="63" customWidth="1"/>
    <col min="10" max="10" width="18.7109375" style="63" customWidth="1"/>
    <col min="11" max="11" width="12.7109375" style="63" customWidth="1"/>
    <col min="12" max="12" width="21.421875" style="63" bestFit="1" customWidth="1"/>
    <col min="13" max="13" width="18.28125" style="63" bestFit="1" customWidth="1"/>
    <col min="14" max="14" width="18.421875" style="63" customWidth="1"/>
    <col min="15" max="15" width="16.00390625" style="63" customWidth="1"/>
    <col min="16" max="16" width="56.57421875" style="63" customWidth="1"/>
    <col min="17" max="17" width="8.421875" style="63" customWidth="1"/>
    <col min="18" max="16384" width="9.140625" style="63" customWidth="1"/>
  </cols>
  <sheetData>
    <row r="1" spans="1:17" ht="25.5" customHeight="1">
      <c r="A1" s="1546" t="s">
        <v>61</v>
      </c>
      <c r="B1" s="1546"/>
      <c r="C1" s="1546"/>
      <c r="D1" s="1546"/>
      <c r="E1" s="1546"/>
      <c r="F1" s="1546"/>
      <c r="G1" s="1546"/>
      <c r="H1" s="492"/>
      <c r="I1" s="492"/>
      <c r="J1" s="35"/>
      <c r="K1" s="35"/>
      <c r="L1" s="12"/>
      <c r="M1" s="12"/>
      <c r="N1" s="12"/>
      <c r="O1" s="12"/>
      <c r="P1" s="12"/>
      <c r="Q1" s="13"/>
    </row>
    <row r="2" spans="1:17" ht="18.75" customHeight="1" thickBot="1">
      <c r="A2" s="98" t="s">
        <v>157</v>
      </c>
      <c r="B2" s="98"/>
      <c r="C2" s="10"/>
      <c r="D2" s="10"/>
      <c r="E2" s="36"/>
      <c r="F2" s="10"/>
      <c r="G2" s="10"/>
      <c r="H2" s="10"/>
      <c r="I2" s="10"/>
      <c r="J2" s="10"/>
      <c r="K2" s="12"/>
      <c r="L2" s="12"/>
      <c r="M2" s="12"/>
      <c r="N2" s="12"/>
      <c r="O2" s="12"/>
      <c r="P2" s="13"/>
      <c r="Q2" s="13"/>
    </row>
    <row r="3" spans="1:17" s="73" customFormat="1" ht="25.5" customHeight="1" thickBot="1">
      <c r="A3" s="1547" t="s">
        <v>70</v>
      </c>
      <c r="B3" s="1600"/>
      <c r="C3" s="1548"/>
      <c r="D3" s="1602" t="str">
        <f>IF('PR_Programmatic Progress_1A'!C7="","",'PR_Programmatic Progress_1A'!C7)</f>
        <v>MNT-910-G03-H</v>
      </c>
      <c r="E3" s="1603"/>
      <c r="F3" s="1603"/>
      <c r="G3" s="1604"/>
      <c r="H3" s="4"/>
      <c r="I3" s="170"/>
      <c r="J3" s="4"/>
      <c r="K3" s="4"/>
      <c r="L3" s="4"/>
      <c r="M3" s="4"/>
      <c r="N3" s="4"/>
      <c r="O3" s="4"/>
      <c r="P3" s="4"/>
      <c r="Q3" s="4"/>
    </row>
    <row r="4" spans="1:17" s="73" customFormat="1" ht="15" customHeight="1">
      <c r="A4" s="493" t="s">
        <v>274</v>
      </c>
      <c r="B4" s="513"/>
      <c r="C4" s="513"/>
      <c r="D4" s="53" t="s">
        <v>280</v>
      </c>
      <c r="E4" s="505" t="str">
        <f>IF('PR_Programmatic Progress_1A'!D12="Select","",'PR_Programmatic Progress_1A'!D12)</f>
        <v>Semester</v>
      </c>
      <c r="F4" s="5" t="s">
        <v>281</v>
      </c>
      <c r="G4" s="47">
        <f>IF('PR_Programmatic Progress_1A'!F12="Select","",'PR_Programmatic Progress_1A'!F12)</f>
        <v>5</v>
      </c>
      <c r="H4" s="4"/>
      <c r="I4" s="4"/>
      <c r="J4" s="4"/>
      <c r="K4" s="4"/>
      <c r="L4" s="4"/>
      <c r="M4" s="4"/>
      <c r="N4" s="4"/>
      <c r="O4" s="4"/>
      <c r="P4" s="4"/>
      <c r="Q4" s="4"/>
    </row>
    <row r="5" spans="1:17" s="73" customFormat="1" ht="15" customHeight="1">
      <c r="A5" s="514" t="s">
        <v>275</v>
      </c>
      <c r="B5" s="40"/>
      <c r="C5" s="40"/>
      <c r="D5" s="54" t="s">
        <v>243</v>
      </c>
      <c r="E5" s="520">
        <f>IF('PR_Programmatic Progress_1A'!D13="","",'PR_Programmatic Progress_1A'!D13)</f>
        <v>41091</v>
      </c>
      <c r="F5" s="5" t="s">
        <v>261</v>
      </c>
      <c r="G5" s="521">
        <f>IF('PR_Programmatic Progress_1A'!F13="","",'PR_Programmatic Progress_1A'!F13)</f>
        <v>41274</v>
      </c>
      <c r="H5" s="4"/>
      <c r="I5" s="4"/>
      <c r="J5" s="4"/>
      <c r="K5" s="4"/>
      <c r="L5" s="4"/>
      <c r="M5" s="4"/>
      <c r="N5" s="4"/>
      <c r="O5" s="4"/>
      <c r="P5" s="4"/>
      <c r="Q5" s="4"/>
    </row>
    <row r="6" spans="1:17" s="73" customFormat="1" ht="15" customHeight="1" thickBot="1">
      <c r="A6" s="55" t="s">
        <v>276</v>
      </c>
      <c r="B6" s="167"/>
      <c r="C6" s="41"/>
      <c r="D6" s="1594">
        <f>IF('PR_Programmatic Progress_1A'!C14="Select","",'PR_Programmatic Progress_1A'!C14)</f>
        <v>5</v>
      </c>
      <c r="E6" s="1595"/>
      <c r="F6" s="1595"/>
      <c r="G6" s="1596"/>
      <c r="H6" s="4"/>
      <c r="I6" s="4"/>
      <c r="J6" s="4"/>
      <c r="K6" s="4"/>
      <c r="L6" s="4"/>
      <c r="M6" s="4"/>
      <c r="N6" s="4"/>
      <c r="O6" s="4"/>
      <c r="P6" s="4"/>
      <c r="Q6" s="21"/>
    </row>
    <row r="7" spans="1:17" s="73" customFormat="1" ht="6" customHeight="1">
      <c r="A7" s="467"/>
      <c r="B7" s="467"/>
      <c r="C7" s="467"/>
      <c r="D7" s="82"/>
      <c r="E7" s="82"/>
      <c r="F7" s="82"/>
      <c r="G7" s="82"/>
      <c r="J7" s="4"/>
      <c r="K7" s="4"/>
      <c r="L7" s="4"/>
      <c r="M7" s="4"/>
      <c r="N7" s="4"/>
      <c r="O7" s="4"/>
      <c r="P7" s="4"/>
      <c r="Q7" s="21"/>
    </row>
    <row r="8" spans="1:17" s="14" customFormat="1" ht="22.5" customHeight="1" thickBot="1">
      <c r="A8" s="465" t="s">
        <v>534</v>
      </c>
      <c r="B8" s="33"/>
      <c r="C8" s="45"/>
      <c r="D8" s="45"/>
      <c r="E8" s="45"/>
      <c r="F8" s="45"/>
      <c r="G8" s="45"/>
      <c r="H8" s="45"/>
      <c r="I8" s="45"/>
      <c r="J8" s="45"/>
      <c r="K8" s="45"/>
      <c r="L8" s="45"/>
      <c r="M8" s="45"/>
      <c r="N8" s="45"/>
      <c r="O8" s="45"/>
      <c r="P8" s="45"/>
      <c r="Q8" s="337"/>
    </row>
    <row r="9" spans="1:17" s="67" customFormat="1" ht="20.25" customHeight="1">
      <c r="A9" s="1605" t="s">
        <v>526</v>
      </c>
      <c r="B9" s="1606"/>
      <c r="C9" s="1606"/>
      <c r="D9" s="1606"/>
      <c r="E9" s="1606"/>
      <c r="F9" s="1606"/>
      <c r="G9" s="1607"/>
      <c r="H9" s="1607"/>
      <c r="I9" s="1607"/>
      <c r="J9" s="1606"/>
      <c r="K9" s="1606"/>
      <c r="L9" s="1606"/>
      <c r="M9" s="1606"/>
      <c r="N9" s="1606"/>
      <c r="O9" s="1606"/>
      <c r="P9" s="1608"/>
      <c r="Q9" s="338"/>
    </row>
    <row r="10" spans="1:17" ht="31.5" customHeight="1">
      <c r="A10" s="1533" t="s">
        <v>438</v>
      </c>
      <c r="B10" s="1533" t="s">
        <v>608</v>
      </c>
      <c r="C10" s="1565" t="s">
        <v>246</v>
      </c>
      <c r="D10" s="1577"/>
      <c r="E10" s="1577"/>
      <c r="F10" s="1577"/>
      <c r="G10" s="1565" t="s">
        <v>449</v>
      </c>
      <c r="H10" s="1533" t="s">
        <v>527</v>
      </c>
      <c r="I10" s="1533" t="s">
        <v>2</v>
      </c>
      <c r="J10" s="1611" t="s">
        <v>418</v>
      </c>
      <c r="K10" s="1612"/>
      <c r="L10" s="1609" t="s">
        <v>442</v>
      </c>
      <c r="M10" s="1533" t="s">
        <v>443</v>
      </c>
      <c r="N10" s="1533" t="s">
        <v>73</v>
      </c>
      <c r="O10" s="1565" t="s">
        <v>25</v>
      </c>
      <c r="P10" s="1590"/>
      <c r="Q10" s="528"/>
    </row>
    <row r="11" spans="1:17" ht="58.5" customHeight="1">
      <c r="A11" s="1598"/>
      <c r="B11" s="1601"/>
      <c r="C11" s="1593"/>
      <c r="D11" s="1597"/>
      <c r="E11" s="1597"/>
      <c r="F11" s="1597"/>
      <c r="G11" s="1593"/>
      <c r="H11" s="1598"/>
      <c r="I11" s="1598"/>
      <c r="J11" s="57" t="s">
        <v>244</v>
      </c>
      <c r="K11" s="57" t="s">
        <v>245</v>
      </c>
      <c r="L11" s="1610"/>
      <c r="M11" s="1599"/>
      <c r="N11" s="1598"/>
      <c r="O11" s="1591"/>
      <c r="P11" s="1592"/>
      <c r="Q11" s="13"/>
    </row>
    <row r="12" spans="1:17" ht="69.75" customHeight="1">
      <c r="A12" s="1085">
        <v>1</v>
      </c>
      <c r="B12" s="1085">
        <v>1</v>
      </c>
      <c r="C12" s="1586" t="s">
        <v>722</v>
      </c>
      <c r="D12" s="1587"/>
      <c r="E12" s="1587"/>
      <c r="F12" s="1587"/>
      <c r="G12" s="1474" t="s">
        <v>17</v>
      </c>
      <c r="H12" s="1086" t="s">
        <v>723</v>
      </c>
      <c r="I12" s="716" t="s">
        <v>724</v>
      </c>
      <c r="J12" s="1493">
        <v>794</v>
      </c>
      <c r="K12" s="1177" t="s">
        <v>708</v>
      </c>
      <c r="L12" s="1493">
        <v>400</v>
      </c>
      <c r="M12" s="1494">
        <v>896</v>
      </c>
      <c r="N12" s="1152">
        <v>1.2</v>
      </c>
      <c r="O12" s="1588" t="s">
        <v>725</v>
      </c>
      <c r="P12" s="1589"/>
      <c r="Q12" s="185"/>
    </row>
    <row r="13" spans="1:17" ht="78" customHeight="1">
      <c r="A13" s="1085">
        <v>1</v>
      </c>
      <c r="B13" s="1085">
        <v>2</v>
      </c>
      <c r="C13" s="1586" t="s">
        <v>726</v>
      </c>
      <c r="D13" s="1587"/>
      <c r="E13" s="1587"/>
      <c r="F13" s="1587"/>
      <c r="G13" s="1474" t="s">
        <v>18</v>
      </c>
      <c r="H13" s="1086" t="s">
        <v>727</v>
      </c>
      <c r="I13" s="716" t="s">
        <v>724</v>
      </c>
      <c r="J13" s="1493">
        <v>213</v>
      </c>
      <c r="K13" s="1177" t="s">
        <v>708</v>
      </c>
      <c r="L13" s="1493">
        <v>112</v>
      </c>
      <c r="M13" s="1494">
        <v>142</v>
      </c>
      <c r="N13" s="1152">
        <v>1.2</v>
      </c>
      <c r="O13" s="1588" t="s">
        <v>728</v>
      </c>
      <c r="P13" s="1589"/>
      <c r="Q13" s="185"/>
    </row>
    <row r="14" spans="1:17" ht="58.5" customHeight="1">
      <c r="A14" s="1085">
        <v>1</v>
      </c>
      <c r="B14" s="1085">
        <v>3</v>
      </c>
      <c r="C14" s="1586" t="s">
        <v>729</v>
      </c>
      <c r="D14" s="1587"/>
      <c r="E14" s="1587"/>
      <c r="F14" s="1587"/>
      <c r="G14" s="1474" t="s">
        <v>17</v>
      </c>
      <c r="H14" s="1086" t="s">
        <v>723</v>
      </c>
      <c r="I14" s="716" t="s">
        <v>724</v>
      </c>
      <c r="J14" s="1493">
        <v>409</v>
      </c>
      <c r="K14" s="1177" t="s">
        <v>708</v>
      </c>
      <c r="L14" s="1493">
        <v>461</v>
      </c>
      <c r="M14" s="1494">
        <v>312</v>
      </c>
      <c r="N14" s="1152">
        <v>0.6767</v>
      </c>
      <c r="O14" s="1588" t="s">
        <v>730</v>
      </c>
      <c r="P14" s="1589"/>
      <c r="Q14" s="185"/>
    </row>
    <row r="15" spans="1:17" ht="37.5" customHeight="1">
      <c r="A15" s="1085">
        <v>1</v>
      </c>
      <c r="B15" s="1085">
        <v>4</v>
      </c>
      <c r="C15" s="1586" t="s">
        <v>731</v>
      </c>
      <c r="D15" s="1587"/>
      <c r="E15" s="1587"/>
      <c r="F15" s="1587"/>
      <c r="G15" s="1474" t="s">
        <v>17</v>
      </c>
      <c r="H15" s="1086" t="s">
        <v>723</v>
      </c>
      <c r="I15" s="716" t="s">
        <v>724</v>
      </c>
      <c r="J15" s="1493">
        <v>173</v>
      </c>
      <c r="K15" s="1177" t="s">
        <v>708</v>
      </c>
      <c r="L15" s="1493">
        <v>100</v>
      </c>
      <c r="M15" s="1494">
        <v>119</v>
      </c>
      <c r="N15" s="1152">
        <v>1.19</v>
      </c>
      <c r="O15" s="1588" t="s">
        <v>732</v>
      </c>
      <c r="P15" s="1589"/>
      <c r="Q15" s="185"/>
    </row>
    <row r="16" spans="1:17" ht="51.75" customHeight="1">
      <c r="A16" s="1085">
        <v>1</v>
      </c>
      <c r="B16" s="1085">
        <v>5</v>
      </c>
      <c r="C16" s="1586" t="s">
        <v>733</v>
      </c>
      <c r="D16" s="1587"/>
      <c r="E16" s="1587"/>
      <c r="F16" s="1587"/>
      <c r="G16" s="1474" t="s">
        <v>17</v>
      </c>
      <c r="H16" s="1086" t="s">
        <v>727</v>
      </c>
      <c r="I16" s="716" t="s">
        <v>724</v>
      </c>
      <c r="J16" s="1493">
        <v>2278</v>
      </c>
      <c r="K16" s="1177" t="s">
        <v>708</v>
      </c>
      <c r="L16" s="1493">
        <v>600</v>
      </c>
      <c r="M16" s="1494">
        <v>930</v>
      </c>
      <c r="N16" s="1152">
        <v>1.2</v>
      </c>
      <c r="O16" s="1588" t="s">
        <v>734</v>
      </c>
      <c r="P16" s="1589"/>
      <c r="Q16" s="185"/>
    </row>
    <row r="17" spans="1:17" ht="37.5" customHeight="1">
      <c r="A17" s="1085">
        <v>1</v>
      </c>
      <c r="B17" s="1085">
        <v>6</v>
      </c>
      <c r="C17" s="1586" t="s">
        <v>735</v>
      </c>
      <c r="D17" s="1587"/>
      <c r="E17" s="1587"/>
      <c r="F17" s="1587"/>
      <c r="G17" s="1474" t="s">
        <v>17</v>
      </c>
      <c r="H17" s="1086" t="s">
        <v>727</v>
      </c>
      <c r="I17" s="716" t="s">
        <v>724</v>
      </c>
      <c r="J17" s="1493">
        <v>3020</v>
      </c>
      <c r="K17" s="1177" t="s">
        <v>708</v>
      </c>
      <c r="L17" s="1493">
        <v>650</v>
      </c>
      <c r="M17" s="1494">
        <v>644</v>
      </c>
      <c r="N17" s="1152">
        <v>0.989</v>
      </c>
      <c r="O17" s="1588" t="s">
        <v>736</v>
      </c>
      <c r="P17" s="1589"/>
      <c r="Q17" s="185"/>
    </row>
    <row r="18" spans="1:17" ht="37.5" customHeight="1">
      <c r="A18" s="1085">
        <v>1</v>
      </c>
      <c r="B18" s="1085">
        <v>7</v>
      </c>
      <c r="C18" s="1586" t="s">
        <v>737</v>
      </c>
      <c r="D18" s="1587"/>
      <c r="E18" s="1587"/>
      <c r="F18" s="1587"/>
      <c r="G18" s="1474" t="s">
        <v>17</v>
      </c>
      <c r="H18" s="1086" t="s">
        <v>727</v>
      </c>
      <c r="I18" s="716" t="s">
        <v>18</v>
      </c>
      <c r="J18" s="1493">
        <v>618</v>
      </c>
      <c r="K18" s="1177" t="s">
        <v>708</v>
      </c>
      <c r="L18" s="1493">
        <v>150</v>
      </c>
      <c r="M18" s="1494">
        <v>99</v>
      </c>
      <c r="N18" s="1152">
        <v>0.66</v>
      </c>
      <c r="O18" s="1588" t="s">
        <v>738</v>
      </c>
      <c r="P18" s="1589"/>
      <c r="Q18" s="185"/>
    </row>
    <row r="19" spans="1:17" ht="63" customHeight="1">
      <c r="A19" s="1085">
        <v>2</v>
      </c>
      <c r="B19" s="1085">
        <v>8</v>
      </c>
      <c r="C19" s="1586" t="s">
        <v>739</v>
      </c>
      <c r="D19" s="1587"/>
      <c r="E19" s="1587"/>
      <c r="F19" s="1587"/>
      <c r="G19" s="1474" t="s">
        <v>17</v>
      </c>
      <c r="H19" s="1086" t="s">
        <v>723</v>
      </c>
      <c r="I19" s="716" t="s">
        <v>18</v>
      </c>
      <c r="J19" s="1493">
        <v>60</v>
      </c>
      <c r="K19" s="1177" t="s">
        <v>708</v>
      </c>
      <c r="L19" s="1493">
        <v>60</v>
      </c>
      <c r="M19" s="1494">
        <v>63</v>
      </c>
      <c r="N19" s="1152">
        <v>1.05</v>
      </c>
      <c r="O19" s="1588" t="s">
        <v>740</v>
      </c>
      <c r="P19" s="1589"/>
      <c r="Q19" s="185"/>
    </row>
    <row r="20" spans="1:17" ht="149.25" customHeight="1">
      <c r="A20" s="1495" t="s">
        <v>741</v>
      </c>
      <c r="B20" s="1085">
        <v>9</v>
      </c>
      <c r="C20" s="1586" t="s">
        <v>742</v>
      </c>
      <c r="D20" s="1587"/>
      <c r="E20" s="1587"/>
      <c r="F20" s="1587"/>
      <c r="G20" s="1474" t="s">
        <v>17</v>
      </c>
      <c r="H20" s="1086" t="s">
        <v>723</v>
      </c>
      <c r="I20" s="716" t="s">
        <v>18</v>
      </c>
      <c r="J20" s="1493">
        <v>1004</v>
      </c>
      <c r="K20" s="1177" t="s">
        <v>708</v>
      </c>
      <c r="L20" s="1493">
        <v>97</v>
      </c>
      <c r="M20" s="1494">
        <f>20+4+10+18+10+13+15+15+18</f>
        <v>123</v>
      </c>
      <c r="N20" s="1152">
        <v>1.2</v>
      </c>
      <c r="O20" s="1617" t="s">
        <v>743</v>
      </c>
      <c r="P20" s="1618"/>
      <c r="Q20" s="185"/>
    </row>
    <row r="21" spans="1:17" ht="37.5" customHeight="1">
      <c r="A21" s="1085"/>
      <c r="B21" s="1085"/>
      <c r="C21" s="1614"/>
      <c r="D21" s="1615"/>
      <c r="E21" s="1615"/>
      <c r="F21" s="1616"/>
      <c r="G21" s="716" t="s">
        <v>260</v>
      </c>
      <c r="H21" s="1086" t="s">
        <v>260</v>
      </c>
      <c r="I21" s="716" t="s">
        <v>260</v>
      </c>
      <c r="J21" s="1150"/>
      <c r="K21" s="1177"/>
      <c r="L21" s="1150" t="s">
        <v>124</v>
      </c>
      <c r="M21" s="1151" t="s">
        <v>124</v>
      </c>
      <c r="N21" s="1152"/>
      <c r="O21" s="1588"/>
      <c r="P21" s="1589"/>
      <c r="Q21" s="185"/>
    </row>
    <row r="22" spans="1:17" ht="37.5" customHeight="1">
      <c r="A22" s="1085"/>
      <c r="B22" s="1085"/>
      <c r="C22" s="1614"/>
      <c r="D22" s="1615"/>
      <c r="E22" s="1615"/>
      <c r="F22" s="1616"/>
      <c r="G22" s="716" t="s">
        <v>260</v>
      </c>
      <c r="H22" s="1086" t="s">
        <v>260</v>
      </c>
      <c r="I22" s="716" t="s">
        <v>260</v>
      </c>
      <c r="J22" s="1150"/>
      <c r="K22" s="1177"/>
      <c r="L22" s="1150" t="s">
        <v>124</v>
      </c>
      <c r="M22" s="1151" t="s">
        <v>124</v>
      </c>
      <c r="N22" s="1152"/>
      <c r="O22" s="1588"/>
      <c r="P22" s="1589"/>
      <c r="Q22" s="185"/>
    </row>
    <row r="23" spans="1:17" ht="37.5" customHeight="1">
      <c r="A23" s="1085"/>
      <c r="B23" s="1085"/>
      <c r="C23" s="1614"/>
      <c r="D23" s="1615"/>
      <c r="E23" s="1615"/>
      <c r="F23" s="1616"/>
      <c r="G23" s="716" t="s">
        <v>260</v>
      </c>
      <c r="H23" s="1086" t="s">
        <v>260</v>
      </c>
      <c r="I23" s="716" t="s">
        <v>260</v>
      </c>
      <c r="J23" s="1150"/>
      <c r="K23" s="1177"/>
      <c r="L23" s="1150" t="s">
        <v>124</v>
      </c>
      <c r="M23" s="1151" t="s">
        <v>124</v>
      </c>
      <c r="N23" s="1152"/>
      <c r="O23" s="1588"/>
      <c r="P23" s="1589"/>
      <c r="Q23" s="185"/>
    </row>
    <row r="24" spans="1:17" ht="37.5" customHeight="1">
      <c r="A24" s="1085"/>
      <c r="B24" s="1085"/>
      <c r="C24" s="1614"/>
      <c r="D24" s="1615"/>
      <c r="E24" s="1615"/>
      <c r="F24" s="1616"/>
      <c r="G24" s="716" t="s">
        <v>260</v>
      </c>
      <c r="H24" s="1086" t="s">
        <v>260</v>
      </c>
      <c r="I24" s="716" t="s">
        <v>260</v>
      </c>
      <c r="J24" s="1150"/>
      <c r="K24" s="1177"/>
      <c r="L24" s="1150" t="s">
        <v>124</v>
      </c>
      <c r="M24" s="1151" t="s">
        <v>124</v>
      </c>
      <c r="N24" s="1152"/>
      <c r="O24" s="1588"/>
      <c r="P24" s="1589"/>
      <c r="Q24" s="185"/>
    </row>
    <row r="25" spans="1:17" ht="37.5" customHeight="1">
      <c r="A25" s="716"/>
      <c r="B25" s="1085"/>
      <c r="C25" s="1588"/>
      <c r="D25" s="1613"/>
      <c r="E25" s="1613"/>
      <c r="F25" s="1613"/>
      <c r="G25" s="716" t="s">
        <v>260</v>
      </c>
      <c r="H25" s="1086" t="s">
        <v>260</v>
      </c>
      <c r="I25" s="716" t="s">
        <v>260</v>
      </c>
      <c r="J25" s="1163"/>
      <c r="K25" s="1178"/>
      <c r="L25" s="1151" t="s">
        <v>124</v>
      </c>
      <c r="M25" s="1151" t="s">
        <v>124</v>
      </c>
      <c r="N25" s="1152"/>
      <c r="O25" s="1588"/>
      <c r="P25" s="1589"/>
      <c r="Q25" s="185"/>
    </row>
    <row r="26" spans="1:17" ht="37.5" customHeight="1">
      <c r="A26" s="716"/>
      <c r="B26" s="1085"/>
      <c r="C26" s="1588"/>
      <c r="D26" s="1613"/>
      <c r="E26" s="1613"/>
      <c r="F26" s="1613"/>
      <c r="G26" s="716" t="s">
        <v>260</v>
      </c>
      <c r="H26" s="1086" t="s">
        <v>260</v>
      </c>
      <c r="I26" s="716" t="s">
        <v>260</v>
      </c>
      <c r="J26" s="1163"/>
      <c r="K26" s="1178"/>
      <c r="L26" s="1151" t="s">
        <v>124</v>
      </c>
      <c r="M26" s="1151" t="s">
        <v>124</v>
      </c>
      <c r="N26" s="1152"/>
      <c r="O26" s="1588"/>
      <c r="P26" s="1589"/>
      <c r="Q26" s="185"/>
    </row>
    <row r="27" spans="1:17" ht="37.5" customHeight="1" hidden="1" outlineLevel="1">
      <c r="A27" s="716"/>
      <c r="B27" s="1085"/>
      <c r="C27" s="1588"/>
      <c r="D27" s="1613"/>
      <c r="E27" s="1613"/>
      <c r="F27" s="1613"/>
      <c r="G27" s="716" t="s">
        <v>260</v>
      </c>
      <c r="H27" s="1086" t="s">
        <v>260</v>
      </c>
      <c r="I27" s="716" t="s">
        <v>260</v>
      </c>
      <c r="J27" s="1163"/>
      <c r="K27" s="1178"/>
      <c r="L27" s="1151" t="s">
        <v>124</v>
      </c>
      <c r="M27" s="1151" t="s">
        <v>124</v>
      </c>
      <c r="N27" s="1152"/>
      <c r="O27" s="1588"/>
      <c r="P27" s="1589"/>
      <c r="Q27" s="185"/>
    </row>
    <row r="28" spans="1:17" ht="37.5" customHeight="1" hidden="1" outlineLevel="1">
      <c r="A28" s="716"/>
      <c r="B28" s="1085"/>
      <c r="C28" s="1588"/>
      <c r="D28" s="1613"/>
      <c r="E28" s="1613"/>
      <c r="F28" s="1613"/>
      <c r="G28" s="716" t="s">
        <v>260</v>
      </c>
      <c r="H28" s="1086" t="s">
        <v>260</v>
      </c>
      <c r="I28" s="716" t="s">
        <v>260</v>
      </c>
      <c r="J28" s="1163"/>
      <c r="K28" s="1178"/>
      <c r="L28" s="1151" t="s">
        <v>124</v>
      </c>
      <c r="M28" s="1151" t="s">
        <v>124</v>
      </c>
      <c r="N28" s="1152"/>
      <c r="O28" s="1588"/>
      <c r="P28" s="1589"/>
      <c r="Q28" s="185"/>
    </row>
    <row r="29" spans="1:17" ht="37.5" customHeight="1" hidden="1" outlineLevel="1">
      <c r="A29" s="716"/>
      <c r="B29" s="1085"/>
      <c r="C29" s="1588"/>
      <c r="D29" s="1613"/>
      <c r="E29" s="1613"/>
      <c r="F29" s="1613"/>
      <c r="G29" s="716" t="s">
        <v>260</v>
      </c>
      <c r="H29" s="1086" t="s">
        <v>260</v>
      </c>
      <c r="I29" s="716" t="s">
        <v>260</v>
      </c>
      <c r="J29" s="1163"/>
      <c r="K29" s="1178"/>
      <c r="L29" s="1151" t="s">
        <v>124</v>
      </c>
      <c r="M29" s="1151" t="s">
        <v>124</v>
      </c>
      <c r="N29" s="1152"/>
      <c r="O29" s="1588"/>
      <c r="P29" s="1589"/>
      <c r="Q29" s="185"/>
    </row>
    <row r="30" spans="1:17" ht="37.5" customHeight="1" hidden="1" outlineLevel="1">
      <c r="A30" s="716"/>
      <c r="B30" s="1085"/>
      <c r="C30" s="1588"/>
      <c r="D30" s="1613"/>
      <c r="E30" s="1613"/>
      <c r="F30" s="1613"/>
      <c r="G30" s="716" t="s">
        <v>260</v>
      </c>
      <c r="H30" s="1086" t="s">
        <v>260</v>
      </c>
      <c r="I30" s="716" t="s">
        <v>260</v>
      </c>
      <c r="J30" s="1163"/>
      <c r="K30" s="1178"/>
      <c r="L30" s="1151" t="s">
        <v>124</v>
      </c>
      <c r="M30" s="1151" t="s">
        <v>124</v>
      </c>
      <c r="N30" s="1152"/>
      <c r="O30" s="1588"/>
      <c r="P30" s="1589"/>
      <c r="Q30" s="185"/>
    </row>
    <row r="31" spans="1:17" ht="37.5" customHeight="1" hidden="1" outlineLevel="1">
      <c r="A31" s="716"/>
      <c r="B31" s="1085"/>
      <c r="C31" s="1588"/>
      <c r="D31" s="1613"/>
      <c r="E31" s="1613"/>
      <c r="F31" s="1613"/>
      <c r="G31" s="716" t="s">
        <v>260</v>
      </c>
      <c r="H31" s="1086" t="s">
        <v>260</v>
      </c>
      <c r="I31" s="716" t="s">
        <v>260</v>
      </c>
      <c r="J31" s="1163"/>
      <c r="K31" s="1178"/>
      <c r="L31" s="1151" t="s">
        <v>124</v>
      </c>
      <c r="M31" s="1151" t="s">
        <v>124</v>
      </c>
      <c r="N31" s="1152"/>
      <c r="O31" s="1588"/>
      <c r="P31" s="1589"/>
      <c r="Q31" s="185"/>
    </row>
    <row r="32" spans="1:17" ht="11.25" customHeight="1" collapsed="1">
      <c r="A32" s="1625"/>
      <c r="B32" s="1626"/>
      <c r="C32" s="1626"/>
      <c r="D32" s="1626"/>
      <c r="E32" s="1626"/>
      <c r="F32" s="1626"/>
      <c r="G32" s="1626"/>
      <c r="H32" s="1626"/>
      <c r="I32" s="1626"/>
      <c r="J32" s="1626"/>
      <c r="K32" s="1626"/>
      <c r="L32" s="1626"/>
      <c r="M32" s="1626"/>
      <c r="N32" s="1626"/>
      <c r="O32" s="1626"/>
      <c r="P32" s="1627"/>
      <c r="Q32" s="185"/>
    </row>
    <row r="33" spans="1:17" ht="37.5" customHeight="1" hidden="1" outlineLevel="1">
      <c r="A33" s="716"/>
      <c r="B33" s="1085"/>
      <c r="C33" s="1588"/>
      <c r="D33" s="1613"/>
      <c r="E33" s="1613"/>
      <c r="F33" s="1613"/>
      <c r="G33" s="716" t="s">
        <v>260</v>
      </c>
      <c r="H33" s="1086" t="s">
        <v>260</v>
      </c>
      <c r="I33" s="716" t="s">
        <v>260</v>
      </c>
      <c r="J33" s="1163"/>
      <c r="K33" s="1178"/>
      <c r="L33" s="1151" t="s">
        <v>124</v>
      </c>
      <c r="M33" s="1151" t="s">
        <v>124</v>
      </c>
      <c r="N33" s="1152"/>
      <c r="O33" s="1588"/>
      <c r="P33" s="1589"/>
      <c r="Q33" s="185"/>
    </row>
    <row r="34" spans="1:17" ht="37.5" customHeight="1" hidden="1" outlineLevel="1">
      <c r="A34" s="1104"/>
      <c r="B34" s="1097"/>
      <c r="C34" s="1097"/>
      <c r="D34" s="1098"/>
      <c r="E34" s="1098"/>
      <c r="F34" s="1098"/>
      <c r="G34" s="716" t="s">
        <v>260</v>
      </c>
      <c r="H34" s="1086" t="s">
        <v>260</v>
      </c>
      <c r="I34" s="716" t="s">
        <v>260</v>
      </c>
      <c r="J34" s="1163"/>
      <c r="K34" s="1178"/>
      <c r="L34" s="1151" t="s">
        <v>124</v>
      </c>
      <c r="M34" s="1151" t="s">
        <v>124</v>
      </c>
      <c r="N34" s="1153"/>
      <c r="O34" s="1097"/>
      <c r="P34" s="1105"/>
      <c r="Q34" s="185"/>
    </row>
    <row r="35" spans="1:17" ht="37.5" customHeight="1" hidden="1" outlineLevel="1">
      <c r="A35" s="1104"/>
      <c r="B35" s="1097"/>
      <c r="C35" s="1097"/>
      <c r="D35" s="1098"/>
      <c r="E35" s="1098"/>
      <c r="F35" s="1098"/>
      <c r="G35" s="716" t="s">
        <v>260</v>
      </c>
      <c r="H35" s="1086" t="s">
        <v>260</v>
      </c>
      <c r="I35" s="716" t="s">
        <v>260</v>
      </c>
      <c r="J35" s="1163"/>
      <c r="K35" s="1178"/>
      <c r="L35" s="1151" t="s">
        <v>124</v>
      </c>
      <c r="M35" s="1151" t="s">
        <v>124</v>
      </c>
      <c r="N35" s="1153"/>
      <c r="O35" s="1097"/>
      <c r="P35" s="1105"/>
      <c r="Q35" s="185"/>
    </row>
    <row r="36" spans="1:17" ht="37.5" customHeight="1" hidden="1" outlineLevel="1">
      <c r="A36" s="1104"/>
      <c r="B36" s="1097"/>
      <c r="C36" s="1097"/>
      <c r="D36" s="1098"/>
      <c r="E36" s="1098"/>
      <c r="F36" s="1098"/>
      <c r="G36" s="716" t="s">
        <v>260</v>
      </c>
      <c r="H36" s="1086" t="s">
        <v>260</v>
      </c>
      <c r="I36" s="716" t="s">
        <v>260</v>
      </c>
      <c r="J36" s="1163"/>
      <c r="K36" s="1178"/>
      <c r="L36" s="1151" t="s">
        <v>124</v>
      </c>
      <c r="M36" s="1151" t="s">
        <v>124</v>
      </c>
      <c r="N36" s="1153"/>
      <c r="O36" s="1097"/>
      <c r="P36" s="1105"/>
      <c r="Q36" s="185"/>
    </row>
    <row r="37" spans="1:17" ht="37.5" customHeight="1" hidden="1" outlineLevel="1">
      <c r="A37" s="716"/>
      <c r="B37" s="1085"/>
      <c r="C37" s="1085"/>
      <c r="D37" s="1165"/>
      <c r="E37" s="1165"/>
      <c r="F37" s="1165"/>
      <c r="G37" s="716" t="s">
        <v>260</v>
      </c>
      <c r="H37" s="1086" t="s">
        <v>260</v>
      </c>
      <c r="I37" s="716" t="s">
        <v>260</v>
      </c>
      <c r="J37" s="1163"/>
      <c r="K37" s="1178"/>
      <c r="L37" s="1151" t="s">
        <v>124</v>
      </c>
      <c r="M37" s="1151" t="s">
        <v>124</v>
      </c>
      <c r="N37" s="1152"/>
      <c r="O37" s="1085"/>
      <c r="P37" s="1164"/>
      <c r="Q37" s="185"/>
    </row>
    <row r="38" spans="1:17" ht="12.75" customHeight="1" collapsed="1">
      <c r="A38" s="529"/>
      <c r="B38" s="529"/>
      <c r="C38" s="530"/>
      <c r="D38" s="1622"/>
      <c r="E38" s="1622"/>
      <c r="F38" s="1622"/>
      <c r="G38" s="1622"/>
      <c r="H38" s="531"/>
      <c r="I38" s="531"/>
      <c r="J38" s="532"/>
      <c r="K38" s="529"/>
      <c r="L38" s="532"/>
      <c r="M38" s="532"/>
      <c r="N38" s="532"/>
      <c r="O38" s="532"/>
      <c r="P38" s="533"/>
      <c r="Q38" s="533"/>
    </row>
    <row r="39" spans="1:17" ht="15.75">
      <c r="A39" s="1312" t="s">
        <v>620</v>
      </c>
      <c r="B39" s="534"/>
      <c r="C39" s="13"/>
      <c r="D39" s="13"/>
      <c r="E39" s="13"/>
      <c r="F39" s="13"/>
      <c r="G39" s="13"/>
      <c r="H39" s="13"/>
      <c r="I39" s="13"/>
      <c r="J39" s="13"/>
      <c r="K39" s="13"/>
      <c r="L39" s="13"/>
      <c r="M39" s="13"/>
      <c r="N39" s="13"/>
      <c r="O39" s="13"/>
      <c r="P39" s="13"/>
      <c r="Q39" s="13"/>
    </row>
    <row r="40" spans="1:17" ht="32.25" customHeight="1">
      <c r="A40" s="1623" t="s">
        <v>230</v>
      </c>
      <c r="B40" s="1624"/>
      <c r="C40" s="1624"/>
      <c r="D40" s="1624"/>
      <c r="E40" s="1624"/>
      <c r="F40" s="1624"/>
      <c r="G40" s="1624"/>
      <c r="H40" s="1624"/>
      <c r="I40" s="1624"/>
      <c r="J40" s="1624"/>
      <c r="K40" s="1624"/>
      <c r="L40" s="1624"/>
      <c r="M40" s="1624"/>
      <c r="N40" s="1624"/>
      <c r="O40" s="1624"/>
      <c r="P40" s="1624"/>
      <c r="Q40" s="13"/>
    </row>
    <row r="41" spans="1:17" ht="24.75" customHeight="1" thickBot="1">
      <c r="A41" s="1624"/>
      <c r="B41" s="1624"/>
      <c r="C41" s="1624"/>
      <c r="D41" s="1624"/>
      <c r="E41" s="1624"/>
      <c r="F41" s="1624"/>
      <c r="G41" s="1624"/>
      <c r="H41" s="1624"/>
      <c r="I41" s="1624"/>
      <c r="J41" s="1624"/>
      <c r="K41" s="1624"/>
      <c r="L41" s="1624"/>
      <c r="M41" s="1624"/>
      <c r="N41" s="1624"/>
      <c r="O41" s="1624"/>
      <c r="P41" s="1624"/>
      <c r="Q41" s="13"/>
    </row>
    <row r="42" spans="1:17" ht="97.5" customHeight="1" thickBot="1">
      <c r="A42" s="1619"/>
      <c r="B42" s="1620"/>
      <c r="C42" s="1620"/>
      <c r="D42" s="1620"/>
      <c r="E42" s="1620"/>
      <c r="F42" s="1620"/>
      <c r="G42" s="1620"/>
      <c r="H42" s="1620"/>
      <c r="I42" s="1620"/>
      <c r="J42" s="1620"/>
      <c r="K42" s="1620"/>
      <c r="L42" s="1620"/>
      <c r="M42" s="1620"/>
      <c r="N42" s="1620"/>
      <c r="O42" s="1620"/>
      <c r="P42" s="1621"/>
      <c r="Q42" s="13"/>
    </row>
    <row r="43" spans="1:17" ht="7.5" customHeight="1">
      <c r="A43" s="13"/>
      <c r="B43" s="13"/>
      <c r="C43" s="13"/>
      <c r="D43" s="13"/>
      <c r="E43" s="37"/>
      <c r="F43" s="13"/>
      <c r="G43" s="13"/>
      <c r="H43" s="13"/>
      <c r="I43" s="13"/>
      <c r="J43" s="13"/>
      <c r="K43" s="13"/>
      <c r="L43" s="13"/>
      <c r="M43" s="13"/>
      <c r="N43" s="13"/>
      <c r="O43" s="13"/>
      <c r="P43" s="13"/>
      <c r="Q43" s="13"/>
    </row>
    <row r="44" spans="1:17" ht="12.75">
      <c r="A44" s="13"/>
      <c r="B44" s="13"/>
      <c r="C44" s="13"/>
      <c r="D44" s="13"/>
      <c r="E44" s="37"/>
      <c r="F44" s="13"/>
      <c r="G44" s="13"/>
      <c r="H44" s="13"/>
      <c r="I44" s="13"/>
      <c r="J44" s="13"/>
      <c r="K44" s="13"/>
      <c r="L44" s="13"/>
      <c r="M44" s="13"/>
      <c r="N44" s="13"/>
      <c r="O44" s="13"/>
      <c r="P44" s="13"/>
      <c r="Q44" s="13"/>
    </row>
    <row r="45" spans="1:17" ht="12.75">
      <c r="A45" s="13"/>
      <c r="B45" s="13"/>
      <c r="C45" s="13"/>
      <c r="D45" s="13"/>
      <c r="E45" s="37"/>
      <c r="F45" s="13"/>
      <c r="G45" s="13"/>
      <c r="H45" s="13"/>
      <c r="I45" s="13"/>
      <c r="J45" s="13"/>
      <c r="K45" s="13"/>
      <c r="L45" s="13"/>
      <c r="M45" s="13"/>
      <c r="N45" s="13"/>
      <c r="O45" s="13"/>
      <c r="P45" s="13"/>
      <c r="Q45" s="13"/>
    </row>
  </sheetData>
  <sheetProtection formatCells="0" formatColumns="0" formatRows="0"/>
  <mergeCells count="62">
    <mergeCell ref="O30:P30"/>
    <mergeCell ref="A42:P42"/>
    <mergeCell ref="D38:G38"/>
    <mergeCell ref="A40:P41"/>
    <mergeCell ref="C33:F33"/>
    <mergeCell ref="O33:P33"/>
    <mergeCell ref="C30:F30"/>
    <mergeCell ref="C31:F31"/>
    <mergeCell ref="A32:P32"/>
    <mergeCell ref="O31:P31"/>
    <mergeCell ref="C26:F26"/>
    <mergeCell ref="C25:F25"/>
    <mergeCell ref="O17:P17"/>
    <mergeCell ref="C20:F20"/>
    <mergeCell ref="O20:P20"/>
    <mergeCell ref="O27:P27"/>
    <mergeCell ref="O26:P26"/>
    <mergeCell ref="O21:P21"/>
    <mergeCell ref="C27:F27"/>
    <mergeCell ref="C24:F24"/>
    <mergeCell ref="C29:F29"/>
    <mergeCell ref="O29:P29"/>
    <mergeCell ref="C21:F21"/>
    <mergeCell ref="O25:P25"/>
    <mergeCell ref="O22:P22"/>
    <mergeCell ref="O23:P23"/>
    <mergeCell ref="C23:F23"/>
    <mergeCell ref="C22:F22"/>
    <mergeCell ref="O28:P28"/>
    <mergeCell ref="C28:F28"/>
    <mergeCell ref="O24:P24"/>
    <mergeCell ref="A1:G1"/>
    <mergeCell ref="A3:C3"/>
    <mergeCell ref="B10:B11"/>
    <mergeCell ref="D3:G3"/>
    <mergeCell ref="A9:P9"/>
    <mergeCell ref="A10:A11"/>
    <mergeCell ref="I10:I11"/>
    <mergeCell ref="L10:L11"/>
    <mergeCell ref="J10:K10"/>
    <mergeCell ref="G10:G11"/>
    <mergeCell ref="D6:G6"/>
    <mergeCell ref="C10:F11"/>
    <mergeCell ref="H10:H11"/>
    <mergeCell ref="M10:M11"/>
    <mergeCell ref="N10:N11"/>
    <mergeCell ref="O10:P11"/>
    <mergeCell ref="O12:P12"/>
    <mergeCell ref="O13:P13"/>
    <mergeCell ref="O19:P19"/>
    <mergeCell ref="O14:P14"/>
    <mergeCell ref="O15:P15"/>
    <mergeCell ref="C12:F12"/>
    <mergeCell ref="C13:F13"/>
    <mergeCell ref="C19:F19"/>
    <mergeCell ref="O18:P18"/>
    <mergeCell ref="C14:F14"/>
    <mergeCell ref="C15:F15"/>
    <mergeCell ref="C16:F16"/>
    <mergeCell ref="C17:F17"/>
    <mergeCell ref="C18:F18"/>
    <mergeCell ref="O16:P16"/>
  </mergeCells>
  <dataValidations count="5">
    <dataValidation type="list" allowBlank="1" showInputMessage="1" showErrorMessage="1" sqref="D2:I2">
      <formula1>"Select,USD,EUR"</formula1>
    </dataValidation>
    <dataValidation type="list" allowBlank="1" showInputMessage="1" showErrorMessage="1" sqref="H33:H37 H12:H31">
      <formula1>"Select, Y-over program term, Y-cumulative annually, N-not cumulative, Y-over RCC term"</formula1>
    </dataValidation>
    <dataValidation type="list" allowBlank="1" showInputMessage="1" showErrorMessage="1" sqref="I33:I37 I12:I31">
      <formula1>"Select, Yes - Top 10, Top 10 equivalent, No"</formula1>
    </dataValidation>
    <dataValidation type="list" allowBlank="1" showInputMessage="1" showErrorMessage="1" sqref="G33:G37 G21:G31">
      <formula1>"Select, National Program, Current grant, GF, GF and other donors"</formula1>
    </dataValidation>
    <dataValidation type="list" allowBlank="1" showInputMessage="1" showErrorMessage="1" sqref="G12:G20">
      <formula1>"Select,Yes,No"</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39" r:id="rId1"/>
  <headerFooter alignWithMargins="0">
    <oddFooter>&amp;L&amp;9&amp;F&amp;C&amp;A&amp;R&amp;9Page &amp;P of &amp;N</oddFooter>
  </headerFooter>
</worksheet>
</file>

<file path=xl/worksheets/sheet30.xml><?xml version="1.0" encoding="utf-8"?>
<worksheet xmlns="http://schemas.openxmlformats.org/spreadsheetml/2006/main" xmlns:r="http://schemas.openxmlformats.org/officeDocument/2006/relationships">
  <dimension ref="A1:J60"/>
  <sheetViews>
    <sheetView zoomScale="70" zoomScaleNormal="70" zoomScalePageLayoutView="0" workbookViewId="0" topLeftCell="A1">
      <selection activeCell="A26" sqref="A2:A26"/>
    </sheetView>
  </sheetViews>
  <sheetFormatPr defaultColWidth="9.140625" defaultRowHeight="12.75"/>
  <cols>
    <col min="1" max="1" width="75.57421875" style="134" customWidth="1"/>
    <col min="2" max="2" width="61.140625" style="113" customWidth="1"/>
    <col min="3" max="3" width="28.28125" style="113" hidden="1" customWidth="1"/>
    <col min="4" max="4" width="49.8515625" style="15" customWidth="1"/>
    <col min="5" max="5" width="42.421875" style="15" customWidth="1"/>
    <col min="6" max="6" width="33.28125" style="0" hidden="1" customWidth="1"/>
    <col min="7" max="7" width="12.57421875" style="0" customWidth="1"/>
    <col min="8" max="8" width="74.57421875" style="131" customWidth="1"/>
    <col min="10" max="10" width="43.00390625" style="0" bestFit="1" customWidth="1"/>
  </cols>
  <sheetData>
    <row r="1" spans="1:10" ht="15">
      <c r="A1" s="100" t="s">
        <v>160</v>
      </c>
      <c r="B1" s="100" t="s">
        <v>161</v>
      </c>
      <c r="C1" s="101" t="s">
        <v>162</v>
      </c>
      <c r="D1" s="102" t="s">
        <v>163</v>
      </c>
      <c r="E1" s="103" t="s">
        <v>164</v>
      </c>
      <c r="F1" s="104"/>
      <c r="G1" s="105"/>
      <c r="H1" s="106"/>
      <c r="J1" s="107"/>
    </row>
    <row r="2" spans="1:10" ht="14.25">
      <c r="A2" s="108" t="s">
        <v>165</v>
      </c>
      <c r="B2" s="108" t="s">
        <v>165</v>
      </c>
      <c r="C2" s="108" t="s">
        <v>165</v>
      </c>
      <c r="D2" s="108" t="s">
        <v>165</v>
      </c>
      <c r="E2" s="108" t="s">
        <v>165</v>
      </c>
      <c r="F2" s="104"/>
      <c r="G2" s="105"/>
      <c r="H2" s="106"/>
      <c r="J2" s="108" t="s">
        <v>165</v>
      </c>
    </row>
    <row r="3" spans="1:10" ht="28.5">
      <c r="A3" s="1446" t="s">
        <v>639</v>
      </c>
      <c r="B3" s="109" t="s">
        <v>166</v>
      </c>
      <c r="C3" s="110" t="s">
        <v>167</v>
      </c>
      <c r="D3" s="111" t="s">
        <v>168</v>
      </c>
      <c r="E3" s="112" t="s">
        <v>169</v>
      </c>
      <c r="F3" s="113" t="s">
        <v>170</v>
      </c>
      <c r="G3" s="105"/>
      <c r="H3" s="106"/>
      <c r="J3" s="108" t="s">
        <v>218</v>
      </c>
    </row>
    <row r="4" spans="1:10" ht="28.5">
      <c r="A4" s="1447" t="s">
        <v>640</v>
      </c>
      <c r="B4" s="115" t="s">
        <v>171</v>
      </c>
      <c r="C4" s="110" t="s">
        <v>172</v>
      </c>
      <c r="D4" s="116" t="s">
        <v>173</v>
      </c>
      <c r="E4" s="117" t="s">
        <v>174</v>
      </c>
      <c r="F4" s="113" t="s">
        <v>175</v>
      </c>
      <c r="G4" s="118"/>
      <c r="H4" s="119"/>
      <c r="J4" s="120"/>
    </row>
    <row r="5" spans="1:10" ht="42.75">
      <c r="A5" s="114" t="s">
        <v>176</v>
      </c>
      <c r="B5" s="115" t="s">
        <v>177</v>
      </c>
      <c r="C5" s="15"/>
      <c r="D5" s="116" t="s">
        <v>178</v>
      </c>
      <c r="E5" s="117" t="s">
        <v>179</v>
      </c>
      <c r="F5" s="113" t="s">
        <v>180</v>
      </c>
      <c r="G5" s="118"/>
      <c r="H5" s="119"/>
      <c r="J5" s="120"/>
    </row>
    <row r="6" spans="1:10" ht="42.75">
      <c r="A6" s="1447" t="s">
        <v>641</v>
      </c>
      <c r="B6" s="115" t="s">
        <v>181</v>
      </c>
      <c r="C6" s="15"/>
      <c r="D6" s="116" t="s">
        <v>182</v>
      </c>
      <c r="E6" s="117" t="s">
        <v>183</v>
      </c>
      <c r="G6" s="118"/>
      <c r="H6" s="119"/>
      <c r="J6" s="120"/>
    </row>
    <row r="7" spans="1:10" ht="42.75">
      <c r="A7" s="114" t="s">
        <v>184</v>
      </c>
      <c r="B7" s="115" t="s">
        <v>185</v>
      </c>
      <c r="C7" s="15"/>
      <c r="D7" s="116" t="s">
        <v>186</v>
      </c>
      <c r="E7" s="117" t="s">
        <v>187</v>
      </c>
      <c r="G7" s="118"/>
      <c r="H7" s="119"/>
      <c r="J7" s="120"/>
    </row>
    <row r="8" spans="1:10" ht="42.75">
      <c r="A8" s="114" t="s">
        <v>290</v>
      </c>
      <c r="B8" s="121" t="s">
        <v>291</v>
      </c>
      <c r="C8" s="15"/>
      <c r="D8" s="116" t="s">
        <v>292</v>
      </c>
      <c r="E8" s="117" t="s">
        <v>293</v>
      </c>
      <c r="G8" s="118"/>
      <c r="H8" s="119"/>
      <c r="J8" s="120"/>
    </row>
    <row r="9" spans="1:10" ht="28.5">
      <c r="A9" s="114" t="s">
        <v>294</v>
      </c>
      <c r="B9" s="122"/>
      <c r="C9" s="15"/>
      <c r="D9" s="116" t="s">
        <v>295</v>
      </c>
      <c r="E9" s="117" t="s">
        <v>296</v>
      </c>
      <c r="G9" s="118"/>
      <c r="H9" s="119"/>
      <c r="J9" s="120"/>
    </row>
    <row r="10" spans="1:10" ht="42.75">
      <c r="A10" s="115" t="s">
        <v>297</v>
      </c>
      <c r="C10" s="15"/>
      <c r="D10" s="116" t="s">
        <v>298</v>
      </c>
      <c r="E10" s="117" t="s">
        <v>299</v>
      </c>
      <c r="G10" s="118"/>
      <c r="H10" s="119"/>
      <c r="J10" s="120"/>
    </row>
    <row r="11" spans="1:10" ht="42.75">
      <c r="A11" s="114" t="s">
        <v>300</v>
      </c>
      <c r="C11" s="15"/>
      <c r="D11" s="116" t="s">
        <v>301</v>
      </c>
      <c r="E11" s="117" t="s">
        <v>302</v>
      </c>
      <c r="G11" s="118"/>
      <c r="H11" s="119"/>
      <c r="J11" s="120"/>
    </row>
    <row r="12" spans="1:10" ht="28.5">
      <c r="A12" s="114" t="s">
        <v>303</v>
      </c>
      <c r="C12" s="15"/>
      <c r="D12" s="116" t="s">
        <v>304</v>
      </c>
      <c r="E12" s="117" t="s">
        <v>305</v>
      </c>
      <c r="G12" s="118"/>
      <c r="H12" s="119"/>
      <c r="J12" s="120"/>
    </row>
    <row r="13" spans="1:10" ht="28.5">
      <c r="A13" s="114" t="s">
        <v>240</v>
      </c>
      <c r="C13" s="15"/>
      <c r="D13" s="116" t="s">
        <v>309</v>
      </c>
      <c r="E13" s="117" t="s">
        <v>310</v>
      </c>
      <c r="G13" s="118"/>
      <c r="H13" s="119"/>
      <c r="J13" s="120"/>
    </row>
    <row r="14" spans="1:10" ht="28.5">
      <c r="A14" s="114" t="s">
        <v>311</v>
      </c>
      <c r="C14" s="15"/>
      <c r="D14" s="116" t="s">
        <v>312</v>
      </c>
      <c r="E14" s="117" t="s">
        <v>313</v>
      </c>
      <c r="G14" s="118"/>
      <c r="H14" s="119"/>
      <c r="J14" s="120"/>
    </row>
    <row r="15" spans="1:10" ht="42.75">
      <c r="A15" s="115" t="s">
        <v>323</v>
      </c>
      <c r="B15" s="115" t="s">
        <v>314</v>
      </c>
      <c r="C15" s="15"/>
      <c r="D15" s="123" t="s">
        <v>315</v>
      </c>
      <c r="E15" s="117" t="s">
        <v>316</v>
      </c>
      <c r="G15" s="118"/>
      <c r="H15" s="119"/>
      <c r="J15" s="120"/>
    </row>
    <row r="16" spans="1:10" ht="28.5">
      <c r="A16" s="115" t="s">
        <v>327</v>
      </c>
      <c r="B16" s="115" t="s">
        <v>317</v>
      </c>
      <c r="C16" s="15"/>
      <c r="D16" s="124"/>
      <c r="E16" s="117" t="s">
        <v>318</v>
      </c>
      <c r="G16" s="118"/>
      <c r="H16" s="119"/>
      <c r="J16" s="125"/>
    </row>
    <row r="17" spans="1:10" ht="28.5">
      <c r="A17" s="115" t="s">
        <v>329</v>
      </c>
      <c r="B17" s="115" t="s">
        <v>319</v>
      </c>
      <c r="C17" s="15"/>
      <c r="D17" s="126"/>
      <c r="E17" s="117" t="s">
        <v>320</v>
      </c>
      <c r="G17" s="118"/>
      <c r="H17" s="119"/>
      <c r="J17" s="120"/>
    </row>
    <row r="18" spans="1:10" ht="28.5">
      <c r="A18" s="115" t="s">
        <v>331</v>
      </c>
      <c r="B18" s="115" t="s">
        <v>321</v>
      </c>
      <c r="C18" s="15"/>
      <c r="D18" s="127"/>
      <c r="E18" s="117" t="s">
        <v>322</v>
      </c>
      <c r="G18" s="118"/>
      <c r="H18" s="119"/>
      <c r="J18" s="120"/>
    </row>
    <row r="19" spans="1:8" ht="14.25">
      <c r="A19" s="115" t="s">
        <v>642</v>
      </c>
      <c r="C19" s="15"/>
      <c r="E19" s="117" t="s">
        <v>324</v>
      </c>
      <c r="G19" s="118"/>
      <c r="H19" s="119"/>
    </row>
    <row r="20" spans="1:8" ht="28.5">
      <c r="A20" s="114" t="s">
        <v>332</v>
      </c>
      <c r="B20" s="115" t="s">
        <v>325</v>
      </c>
      <c r="C20" s="15"/>
      <c r="E20" s="117" t="s">
        <v>326</v>
      </c>
      <c r="G20" s="118"/>
      <c r="H20" s="119"/>
    </row>
    <row r="21" spans="1:8" ht="42.75">
      <c r="A21" s="114" t="s">
        <v>334</v>
      </c>
      <c r="B21" s="114" t="s">
        <v>333</v>
      </c>
      <c r="C21" s="15"/>
      <c r="E21" s="117" t="s">
        <v>328</v>
      </c>
      <c r="G21" s="118"/>
      <c r="H21" s="119"/>
    </row>
    <row r="22" spans="1:8" ht="14.25">
      <c r="A22" s="114" t="s">
        <v>335</v>
      </c>
      <c r="C22" s="15"/>
      <c r="E22" s="128" t="s">
        <v>330</v>
      </c>
      <c r="G22" s="118"/>
      <c r="H22" s="119"/>
    </row>
    <row r="23" spans="1:8" ht="14.25">
      <c r="A23" s="114" t="s">
        <v>336</v>
      </c>
      <c r="C23" s="15"/>
      <c r="E23" s="129"/>
      <c r="G23" s="105"/>
      <c r="H23" s="130"/>
    </row>
    <row r="24" spans="1:8" ht="14.25">
      <c r="A24" s="114" t="s">
        <v>337</v>
      </c>
      <c r="C24" s="15"/>
      <c r="G24" s="105"/>
      <c r="H24" s="130"/>
    </row>
    <row r="25" spans="1:8" ht="14.25">
      <c r="A25" s="1448" t="s">
        <v>338</v>
      </c>
      <c r="C25" s="15"/>
      <c r="G25" s="105"/>
      <c r="H25" s="130"/>
    </row>
    <row r="26" spans="1:3" ht="14.25">
      <c r="A26" s="1448" t="s">
        <v>643</v>
      </c>
      <c r="C26" s="15"/>
    </row>
    <row r="27" spans="1:3" ht="14.25">
      <c r="A27" s="133"/>
      <c r="C27" s="15"/>
    </row>
    <row r="28" spans="3:10" ht="14.25">
      <c r="C28" s="15"/>
      <c r="J28" s="132"/>
    </row>
    <row r="29" spans="3:10" ht="14.25">
      <c r="C29" s="15"/>
      <c r="J29" s="132"/>
    </row>
    <row r="30" spans="3:10" ht="14.25">
      <c r="C30" s="15"/>
      <c r="J30" s="132"/>
    </row>
    <row r="31" spans="3:10" ht="14.25">
      <c r="C31" s="15"/>
      <c r="J31" s="132"/>
    </row>
    <row r="32" spans="3:10" ht="14.25">
      <c r="C32" s="15"/>
      <c r="J32" s="132"/>
    </row>
    <row r="33" spans="3:10" ht="14.25">
      <c r="C33" s="15"/>
      <c r="J33" s="132"/>
    </row>
    <row r="34" spans="3:10" ht="14.25">
      <c r="C34" s="15"/>
      <c r="J34" s="132"/>
    </row>
    <row r="35" ht="14.25">
      <c r="C35" s="15"/>
    </row>
    <row r="36" ht="14.25">
      <c r="C36" s="15"/>
    </row>
    <row r="37" ht="14.25">
      <c r="C37" s="15"/>
    </row>
    <row r="38" spans="3:5" ht="14.25">
      <c r="C38" s="15"/>
      <c r="E38" s="135"/>
    </row>
    <row r="39" ht="14.25">
      <c r="C39" s="15"/>
    </row>
    <row r="40" ht="14.25">
      <c r="C40" s="15"/>
    </row>
    <row r="41" spans="3:5" ht="14.25">
      <c r="C41" s="15"/>
      <c r="E41" s="136"/>
    </row>
    <row r="42" ht="14.25">
      <c r="C42" s="15"/>
    </row>
    <row r="43" ht="14.25">
      <c r="C43" s="15"/>
    </row>
    <row r="44" ht="14.25">
      <c r="C44" s="15"/>
    </row>
    <row r="45" ht="14.25">
      <c r="C45" s="15"/>
    </row>
    <row r="46" ht="14.25">
      <c r="C46" s="15"/>
    </row>
    <row r="47" ht="14.25">
      <c r="C47" s="15"/>
    </row>
    <row r="48" ht="14.25">
      <c r="C48" s="15"/>
    </row>
    <row r="49" ht="14.25">
      <c r="C49" s="15"/>
    </row>
    <row r="50" ht="14.25">
      <c r="C50" s="15"/>
    </row>
    <row r="51" ht="14.25">
      <c r="C51" s="15"/>
    </row>
    <row r="52" ht="14.25">
      <c r="C52" s="15"/>
    </row>
    <row r="53" spans="3:5" ht="14.25">
      <c r="C53" s="15"/>
      <c r="E53" s="136"/>
    </row>
    <row r="54" spans="3:5" ht="14.25">
      <c r="C54" s="15"/>
      <c r="E54" s="136"/>
    </row>
    <row r="55" ht="14.25">
      <c r="C55" s="15"/>
    </row>
    <row r="56" ht="14.25">
      <c r="C56" s="15"/>
    </row>
    <row r="60" ht="14.25">
      <c r="E60" s="137"/>
    </row>
  </sheetData>
  <sheetProtection/>
  <printOptions/>
  <pageMargins left="0.17" right="0.16" top="0.19" bottom="0.17" header="0.17" footer="0.17"/>
  <pageSetup horizontalDpi="600" verticalDpi="600" orientation="landscape" paperSize="9" scale="70" r:id="rId1"/>
</worksheet>
</file>

<file path=xl/worksheets/sheet31.xml><?xml version="1.0" encoding="utf-8"?>
<worksheet xmlns="http://schemas.openxmlformats.org/spreadsheetml/2006/main" xmlns:r="http://schemas.openxmlformats.org/officeDocument/2006/relationships">
  <dimension ref="A1:G40"/>
  <sheetViews>
    <sheetView zoomScale="85" zoomScaleNormal="85" zoomScalePageLayoutView="0" workbookViewId="0" topLeftCell="A1">
      <selection activeCell="A14" sqref="A14"/>
    </sheetView>
  </sheetViews>
  <sheetFormatPr defaultColWidth="9.140625" defaultRowHeight="12.75"/>
  <cols>
    <col min="1" max="1" width="69.28125" style="150" customWidth="1"/>
    <col min="2" max="2" width="74.00390625" style="150" customWidth="1"/>
    <col min="3" max="3" width="0" style="136" hidden="1" customWidth="1"/>
    <col min="4" max="4" width="29.57421875" style="136" customWidth="1"/>
    <col min="5" max="5" width="40.140625" style="150" customWidth="1"/>
    <col min="6" max="6" width="41.7109375" style="0" customWidth="1"/>
  </cols>
  <sheetData>
    <row r="1" spans="1:7" ht="15">
      <c r="A1" s="100" t="s">
        <v>160</v>
      </c>
      <c r="B1" s="100" t="s">
        <v>161</v>
      </c>
      <c r="C1" s="103" t="s">
        <v>162</v>
      </c>
      <c r="D1" s="102" t="s">
        <v>163</v>
      </c>
      <c r="E1" s="138" t="s">
        <v>164</v>
      </c>
      <c r="G1" s="3"/>
    </row>
    <row r="2" spans="1:7" ht="28.5">
      <c r="A2" s="139" t="s">
        <v>339</v>
      </c>
      <c r="B2" s="139" t="s">
        <v>339</v>
      </c>
      <c r="C2" s="139" t="s">
        <v>339</v>
      </c>
      <c r="D2" s="139" t="s">
        <v>339</v>
      </c>
      <c r="E2" s="139" t="s">
        <v>339</v>
      </c>
      <c r="G2" s="3"/>
    </row>
    <row r="3" spans="1:7" ht="14.25">
      <c r="A3" s="139" t="s">
        <v>340</v>
      </c>
      <c r="B3" s="139" t="s">
        <v>341</v>
      </c>
      <c r="C3" s="110" t="s">
        <v>167</v>
      </c>
      <c r="D3" s="140" t="s">
        <v>342</v>
      </c>
      <c r="E3" s="112" t="s">
        <v>169</v>
      </c>
      <c r="G3" s="20"/>
    </row>
    <row r="4" spans="1:7" ht="28.5">
      <c r="A4" s="141" t="s">
        <v>343</v>
      </c>
      <c r="B4" s="141" t="s">
        <v>344</v>
      </c>
      <c r="C4" s="110" t="s">
        <v>172</v>
      </c>
      <c r="D4" s="142" t="s">
        <v>345</v>
      </c>
      <c r="E4" s="117" t="s">
        <v>174</v>
      </c>
      <c r="G4" s="20"/>
    </row>
    <row r="5" spans="1:7" ht="14.25">
      <c r="A5" s="141" t="s">
        <v>376</v>
      </c>
      <c r="B5" s="143" t="s">
        <v>377</v>
      </c>
      <c r="C5" s="15"/>
      <c r="D5" s="144" t="s">
        <v>378</v>
      </c>
      <c r="E5" s="117" t="s">
        <v>179</v>
      </c>
      <c r="G5" s="20"/>
    </row>
    <row r="6" spans="1:7" ht="14.25">
      <c r="A6" s="141" t="s">
        <v>379</v>
      </c>
      <c r="B6" s="145"/>
      <c r="C6" s="15"/>
      <c r="D6" s="15"/>
      <c r="E6" s="117" t="s">
        <v>183</v>
      </c>
      <c r="G6" s="20"/>
    </row>
    <row r="7" spans="1:7" ht="28.5">
      <c r="A7" s="141" t="s">
        <v>380</v>
      </c>
      <c r="B7" s="145"/>
      <c r="C7" s="15"/>
      <c r="D7" s="15"/>
      <c r="E7" s="117" t="s">
        <v>187</v>
      </c>
      <c r="G7" s="20"/>
    </row>
    <row r="8" spans="1:7" ht="28.5">
      <c r="A8" s="141" t="s">
        <v>381</v>
      </c>
      <c r="B8" s="145"/>
      <c r="C8" s="15"/>
      <c r="D8" s="15"/>
      <c r="E8" s="117" t="s">
        <v>293</v>
      </c>
      <c r="G8" s="20"/>
    </row>
    <row r="9" spans="1:7" ht="14.25">
      <c r="A9" s="141" t="s">
        <v>382</v>
      </c>
      <c r="B9" s="146"/>
      <c r="C9" s="15"/>
      <c r="D9" s="15"/>
      <c r="E9" s="117" t="s">
        <v>296</v>
      </c>
      <c r="G9" s="20"/>
    </row>
    <row r="10" spans="1:7" ht="14.25">
      <c r="A10" s="141" t="s">
        <v>383</v>
      </c>
      <c r="B10" s="146"/>
      <c r="C10" s="15"/>
      <c r="D10" s="15"/>
      <c r="E10" s="117" t="s">
        <v>299</v>
      </c>
      <c r="G10" s="20"/>
    </row>
    <row r="11" spans="1:7" ht="14.25">
      <c r="A11" s="141" t="s">
        <v>384</v>
      </c>
      <c r="B11" s="146"/>
      <c r="C11" s="15"/>
      <c r="D11" s="15"/>
      <c r="E11" s="117" t="s">
        <v>302</v>
      </c>
      <c r="G11" s="20"/>
    </row>
    <row r="12" spans="1:7" ht="28.5">
      <c r="A12" s="141" t="s">
        <v>392</v>
      </c>
      <c r="B12" s="146"/>
      <c r="C12" s="15"/>
      <c r="D12" s="15"/>
      <c r="E12" s="117" t="s">
        <v>305</v>
      </c>
      <c r="G12" s="20"/>
    </row>
    <row r="13" spans="1:7" ht="14.25">
      <c r="A13" s="141" t="s">
        <v>393</v>
      </c>
      <c r="B13" s="146"/>
      <c r="C13" s="15"/>
      <c r="D13" s="15"/>
      <c r="E13" s="117" t="s">
        <v>310</v>
      </c>
      <c r="G13" s="20"/>
    </row>
    <row r="14" spans="1:7" ht="14.25">
      <c r="A14" s="141" t="s">
        <v>394</v>
      </c>
      <c r="B14" s="146"/>
      <c r="C14" s="15"/>
      <c r="D14" s="15"/>
      <c r="E14" s="117" t="s">
        <v>313</v>
      </c>
      <c r="G14" s="20"/>
    </row>
    <row r="15" spans="1:7" ht="14.25">
      <c r="A15" s="1461" t="s">
        <v>395</v>
      </c>
      <c r="B15" s="146"/>
      <c r="C15" s="15"/>
      <c r="D15" s="15"/>
      <c r="E15" s="117"/>
      <c r="G15" s="20"/>
    </row>
    <row r="16" spans="1:7" ht="14.25">
      <c r="A16" s="1461" t="s">
        <v>646</v>
      </c>
      <c r="B16" s="146"/>
      <c r="C16" s="15"/>
      <c r="D16" s="15"/>
      <c r="E16" s="117"/>
      <c r="G16" s="20"/>
    </row>
    <row r="17" spans="1:7" ht="28.5">
      <c r="A17" s="128" t="s">
        <v>642</v>
      </c>
      <c r="B17" s="146"/>
      <c r="C17" s="15"/>
      <c r="D17" s="15"/>
      <c r="E17" s="117" t="s">
        <v>316</v>
      </c>
      <c r="G17" s="20"/>
    </row>
    <row r="18" spans="1:7" ht="14.25">
      <c r="A18" s="146"/>
      <c r="B18" s="146"/>
      <c r="C18" s="15"/>
      <c r="D18" s="15"/>
      <c r="E18" s="117" t="s">
        <v>318</v>
      </c>
      <c r="G18" s="20"/>
    </row>
    <row r="19" spans="1:7" ht="14.25">
      <c r="A19" s="146"/>
      <c r="B19" s="146"/>
      <c r="C19" s="15"/>
      <c r="D19" s="15"/>
      <c r="E19" s="117" t="s">
        <v>320</v>
      </c>
      <c r="G19" s="20"/>
    </row>
    <row r="20" spans="1:5" ht="14.25">
      <c r="A20" s="146"/>
      <c r="B20" s="146"/>
      <c r="C20" s="15"/>
      <c r="D20" s="15"/>
      <c r="E20" s="117" t="s">
        <v>322</v>
      </c>
    </row>
    <row r="21" spans="1:5" ht="14.25">
      <c r="A21" s="146"/>
      <c r="B21" s="146"/>
      <c r="C21" s="15"/>
      <c r="D21" s="15"/>
      <c r="E21" s="117" t="s">
        <v>324</v>
      </c>
    </row>
    <row r="22" spans="1:5" ht="14.25">
      <c r="A22" s="146"/>
      <c r="B22" s="146"/>
      <c r="C22" s="15"/>
      <c r="D22" s="15"/>
      <c r="E22" s="117" t="s">
        <v>326</v>
      </c>
    </row>
    <row r="23" spans="1:5" ht="42.75">
      <c r="A23" s="146"/>
      <c r="B23" s="146"/>
      <c r="C23" s="15"/>
      <c r="D23" s="15"/>
      <c r="E23" s="117" t="s">
        <v>328</v>
      </c>
    </row>
    <row r="24" spans="1:5" ht="14.25">
      <c r="A24" s="146"/>
      <c r="B24" s="113"/>
      <c r="C24" s="15"/>
      <c r="D24" s="15"/>
      <c r="E24" s="117" t="s">
        <v>330</v>
      </c>
    </row>
    <row r="25" spans="1:5" ht="14.25">
      <c r="A25" s="146"/>
      <c r="B25" s="113"/>
      <c r="C25" s="15"/>
      <c r="D25" s="15"/>
      <c r="E25" s="117" t="s">
        <v>396</v>
      </c>
    </row>
    <row r="26" spans="1:5" ht="28.5">
      <c r="A26" s="113"/>
      <c r="B26" s="113"/>
      <c r="C26" s="15"/>
      <c r="D26" s="15"/>
      <c r="E26" s="117" t="s">
        <v>397</v>
      </c>
    </row>
    <row r="27" spans="1:5" ht="14.25">
      <c r="A27" s="113"/>
      <c r="B27" s="113"/>
      <c r="C27" s="15"/>
      <c r="D27" s="15"/>
      <c r="E27" s="147" t="s">
        <v>398</v>
      </c>
    </row>
    <row r="28" spans="1:5" ht="14.25">
      <c r="A28" s="113"/>
      <c r="B28" s="113"/>
      <c r="C28" s="15"/>
      <c r="D28" s="15"/>
      <c r="E28" s="148"/>
    </row>
    <row r="29" spans="1:5" ht="14.25">
      <c r="A29" s="113"/>
      <c r="B29" s="113"/>
      <c r="C29" s="15"/>
      <c r="D29" s="15"/>
      <c r="E29" s="149"/>
    </row>
    <row r="30" spans="1:4" ht="14.25">
      <c r="A30" s="113"/>
      <c r="B30" s="113"/>
      <c r="C30" s="15"/>
      <c r="D30" s="15"/>
    </row>
    <row r="31" spans="1:4" ht="14.25">
      <c r="A31" s="113"/>
      <c r="B31" s="113"/>
      <c r="C31" s="15"/>
      <c r="D31" s="15"/>
    </row>
    <row r="32" spans="1:4" ht="14.25">
      <c r="A32" s="113"/>
      <c r="B32" s="113"/>
      <c r="C32" s="15"/>
      <c r="D32" s="15"/>
    </row>
    <row r="33" spans="1:4" ht="14.25">
      <c r="A33" s="134"/>
      <c r="B33" s="113"/>
      <c r="C33" s="15"/>
      <c r="D33" s="15"/>
    </row>
    <row r="34" spans="1:4" ht="14.25">
      <c r="A34" s="134"/>
      <c r="B34" s="113"/>
      <c r="C34" s="15"/>
      <c r="D34" s="15"/>
    </row>
    <row r="35" spans="1:4" ht="14.25">
      <c r="A35" s="134"/>
      <c r="B35" s="113"/>
      <c r="C35" s="15"/>
      <c r="D35" s="15"/>
    </row>
    <row r="36" spans="1:4" ht="14.25">
      <c r="A36" s="134"/>
      <c r="B36" s="113"/>
      <c r="C36" s="15"/>
      <c r="D36" s="15"/>
    </row>
    <row r="37" spans="1:5" ht="14.25">
      <c r="A37" s="134"/>
      <c r="B37" s="113"/>
      <c r="C37" s="15"/>
      <c r="D37" s="15"/>
      <c r="E37" s="113"/>
    </row>
    <row r="38" spans="1:5" ht="14.25">
      <c r="A38" s="134"/>
      <c r="B38" s="113"/>
      <c r="C38" s="15"/>
      <c r="D38" s="15"/>
      <c r="E38" s="113"/>
    </row>
    <row r="39" spans="1:5" ht="14.25">
      <c r="A39" s="134"/>
      <c r="B39" s="113"/>
      <c r="C39" s="15"/>
      <c r="D39" s="15"/>
      <c r="E39" s="113"/>
    </row>
    <row r="40" spans="1:5" ht="14.25">
      <c r="A40" s="134"/>
      <c r="B40" s="113"/>
      <c r="C40" s="15"/>
      <c r="D40" s="15"/>
      <c r="E40" s="113"/>
    </row>
  </sheetData>
  <sheetProtection/>
  <printOptions/>
  <pageMargins left="0.17" right="0.16" top="0.17" bottom="1" header="0.17" footer="0.5"/>
  <pageSetup horizontalDpi="600" verticalDpi="600" orientation="landscape" paperSize="9" scale="60" r:id="rId1"/>
</worksheet>
</file>

<file path=xl/worksheets/sheet32.xml><?xml version="1.0" encoding="utf-8"?>
<worksheet xmlns="http://schemas.openxmlformats.org/spreadsheetml/2006/main" xmlns:r="http://schemas.openxmlformats.org/officeDocument/2006/relationships">
  <dimension ref="A1:L43"/>
  <sheetViews>
    <sheetView zoomScalePageLayoutView="0" workbookViewId="0" topLeftCell="A3">
      <selection activeCell="A19" sqref="A19"/>
    </sheetView>
  </sheetViews>
  <sheetFormatPr defaultColWidth="9.140625" defaultRowHeight="12.75"/>
  <cols>
    <col min="1" max="1" width="51.00390625" style="163" customWidth="1"/>
    <col min="2" max="2" width="72.140625" style="164" customWidth="1"/>
    <col min="3" max="3" width="0" style="0" hidden="1" customWidth="1"/>
    <col min="4" max="4" width="50.57421875" style="0" customWidth="1"/>
    <col min="5" max="5" width="49.421875" style="0" customWidth="1"/>
    <col min="6" max="6" width="50.421875" style="0" customWidth="1"/>
  </cols>
  <sheetData>
    <row r="1" spans="1:10" ht="12.75">
      <c r="A1" s="151" t="s">
        <v>160</v>
      </c>
      <c r="B1" s="151" t="s">
        <v>161</v>
      </c>
      <c r="C1" s="152" t="s">
        <v>162</v>
      </c>
      <c r="D1" s="153" t="s">
        <v>163</v>
      </c>
      <c r="E1" s="153" t="s">
        <v>164</v>
      </c>
      <c r="G1" s="3"/>
      <c r="H1" s="3"/>
      <c r="I1" s="3"/>
      <c r="J1" s="3"/>
    </row>
    <row r="2" spans="1:10" ht="28.5">
      <c r="A2" s="154" t="s">
        <v>339</v>
      </c>
      <c r="B2" s="154" t="s">
        <v>339</v>
      </c>
      <c r="C2" s="154" t="s">
        <v>339</v>
      </c>
      <c r="D2" s="154" t="s">
        <v>339</v>
      </c>
      <c r="E2" s="154" t="s">
        <v>339</v>
      </c>
      <c r="G2" s="3"/>
      <c r="H2" s="3"/>
      <c r="I2" s="3"/>
      <c r="J2" s="3"/>
    </row>
    <row r="3" spans="1:10" ht="42.75">
      <c r="A3" s="1459" t="s">
        <v>644</v>
      </c>
      <c r="B3" s="139" t="s">
        <v>399</v>
      </c>
      <c r="C3" s="155" t="s">
        <v>167</v>
      </c>
      <c r="D3" s="140" t="s">
        <v>400</v>
      </c>
      <c r="E3" s="112" t="s">
        <v>169</v>
      </c>
      <c r="G3" s="20"/>
      <c r="H3" s="20"/>
      <c r="I3" s="20"/>
      <c r="J3" s="20"/>
    </row>
    <row r="4" spans="1:12" ht="42.75">
      <c r="A4" s="1460" t="s">
        <v>645</v>
      </c>
      <c r="B4" s="141" t="s">
        <v>401</v>
      </c>
      <c r="C4" s="155" t="s">
        <v>172</v>
      </c>
      <c r="D4" s="142" t="s">
        <v>402</v>
      </c>
      <c r="E4" s="117" t="s">
        <v>174</v>
      </c>
      <c r="G4" s="20"/>
      <c r="H4" s="20"/>
      <c r="I4" s="20"/>
      <c r="J4" s="20"/>
      <c r="K4" s="157"/>
      <c r="L4" s="157"/>
    </row>
    <row r="5" spans="1:12" ht="42.75">
      <c r="A5" s="158" t="s">
        <v>403</v>
      </c>
      <c r="B5" s="141" t="s">
        <v>404</v>
      </c>
      <c r="C5" s="3"/>
      <c r="D5" s="142" t="s">
        <v>405</v>
      </c>
      <c r="E5" s="117" t="s">
        <v>179</v>
      </c>
      <c r="G5" s="20"/>
      <c r="H5" s="20"/>
      <c r="I5" s="20"/>
      <c r="J5" s="20"/>
      <c r="K5" s="157"/>
      <c r="L5" s="157"/>
    </row>
    <row r="6" spans="1:12" ht="28.5">
      <c r="A6" s="158" t="s">
        <v>406</v>
      </c>
      <c r="B6" s="141" t="s">
        <v>407</v>
      </c>
      <c r="C6" s="3"/>
      <c r="D6" s="142" t="s">
        <v>192</v>
      </c>
      <c r="E6" s="117" t="s">
        <v>193</v>
      </c>
      <c r="G6" s="20"/>
      <c r="H6" s="20"/>
      <c r="I6" s="20"/>
      <c r="J6" s="20"/>
      <c r="K6" s="157"/>
      <c r="L6" s="157"/>
    </row>
    <row r="7" spans="1:12" ht="14.25">
      <c r="A7" s="158" t="s">
        <v>194</v>
      </c>
      <c r="B7" s="141" t="s">
        <v>195</v>
      </c>
      <c r="C7" s="3"/>
      <c r="D7" s="142" t="s">
        <v>196</v>
      </c>
      <c r="E7" s="117" t="s">
        <v>187</v>
      </c>
      <c r="G7" s="20"/>
      <c r="H7" s="20"/>
      <c r="I7" s="20"/>
      <c r="J7" s="20"/>
      <c r="K7" s="157"/>
      <c r="L7" s="157"/>
    </row>
    <row r="8" spans="1:12" ht="28.5">
      <c r="A8" s="156" t="s">
        <v>197</v>
      </c>
      <c r="B8" s="141" t="s">
        <v>198</v>
      </c>
      <c r="C8" s="3"/>
      <c r="D8" s="142" t="s">
        <v>199</v>
      </c>
      <c r="E8" s="117" t="s">
        <v>293</v>
      </c>
      <c r="G8" s="20"/>
      <c r="H8" s="20"/>
      <c r="I8" s="20"/>
      <c r="J8" s="20"/>
      <c r="K8" s="157"/>
      <c r="L8" s="157"/>
    </row>
    <row r="9" spans="1:12" ht="42.75">
      <c r="A9" s="156" t="s">
        <v>200</v>
      </c>
      <c r="B9" s="141" t="s">
        <v>201</v>
      </c>
      <c r="C9" s="3"/>
      <c r="D9" s="142" t="s">
        <v>202</v>
      </c>
      <c r="E9" s="117" t="s">
        <v>296</v>
      </c>
      <c r="G9" s="20"/>
      <c r="H9" s="20"/>
      <c r="I9" s="20"/>
      <c r="J9" s="20"/>
      <c r="K9" s="157"/>
      <c r="L9" s="157"/>
    </row>
    <row r="10" spans="1:12" ht="14.25">
      <c r="A10" s="156" t="s">
        <v>205</v>
      </c>
      <c r="B10" s="128" t="s">
        <v>206</v>
      </c>
      <c r="C10" s="3"/>
      <c r="D10" s="144" t="s">
        <v>207</v>
      </c>
      <c r="E10" s="117" t="s">
        <v>208</v>
      </c>
      <c r="G10" s="20"/>
      <c r="H10" s="20"/>
      <c r="I10" s="20"/>
      <c r="J10" s="20"/>
      <c r="K10" s="157"/>
      <c r="L10" s="157"/>
    </row>
    <row r="11" spans="1:12" ht="14.25">
      <c r="A11" s="156" t="s">
        <v>209</v>
      </c>
      <c r="B11" s="113"/>
      <c r="C11" s="3"/>
      <c r="D11" s="15"/>
      <c r="E11" s="117" t="s">
        <v>210</v>
      </c>
      <c r="G11" s="20"/>
      <c r="H11" s="20"/>
      <c r="I11" s="20"/>
      <c r="J11" s="20"/>
      <c r="K11" s="157"/>
      <c r="L11" s="157"/>
    </row>
    <row r="12" spans="1:12" ht="14.25">
      <c r="A12" s="156" t="s">
        <v>211</v>
      </c>
      <c r="B12" s="113"/>
      <c r="C12" s="3"/>
      <c r="D12" s="15"/>
      <c r="E12" s="117" t="s">
        <v>299</v>
      </c>
      <c r="G12" s="20"/>
      <c r="H12" s="20"/>
      <c r="I12" s="20"/>
      <c r="J12" s="20"/>
      <c r="K12" s="157"/>
      <c r="L12" s="157"/>
    </row>
    <row r="13" spans="1:12" ht="14.25">
      <c r="A13" s="156" t="s">
        <v>212</v>
      </c>
      <c r="B13" s="113"/>
      <c r="C13" s="3"/>
      <c r="D13" s="15"/>
      <c r="E13" s="117" t="s">
        <v>302</v>
      </c>
      <c r="G13" s="20"/>
      <c r="H13" s="20"/>
      <c r="I13" s="20"/>
      <c r="J13" s="20"/>
      <c r="K13" s="157"/>
      <c r="L13" s="157"/>
    </row>
    <row r="14" spans="1:12" ht="28.5">
      <c r="A14" s="156" t="s">
        <v>213</v>
      </c>
      <c r="B14" s="113"/>
      <c r="C14" s="3"/>
      <c r="D14" s="15"/>
      <c r="E14" s="117" t="s">
        <v>305</v>
      </c>
      <c r="G14" s="20"/>
      <c r="H14" s="20"/>
      <c r="I14" s="20"/>
      <c r="J14" s="20"/>
      <c r="K14" s="157"/>
      <c r="L14" s="157"/>
    </row>
    <row r="15" spans="1:12" ht="42.75">
      <c r="A15" s="156" t="s">
        <v>214</v>
      </c>
      <c r="B15" s="113"/>
      <c r="C15" s="3"/>
      <c r="D15" s="15"/>
      <c r="E15" s="117" t="s">
        <v>310</v>
      </c>
      <c r="G15" s="20"/>
      <c r="H15" s="20"/>
      <c r="I15" s="20"/>
      <c r="J15" s="20"/>
      <c r="K15" s="157"/>
      <c r="L15" s="157"/>
    </row>
    <row r="16" spans="1:12" ht="14.25">
      <c r="A16" s="156" t="s">
        <v>215</v>
      </c>
      <c r="B16" s="113"/>
      <c r="C16" s="3"/>
      <c r="D16" s="15"/>
      <c r="E16" s="117" t="s">
        <v>313</v>
      </c>
      <c r="G16" s="20"/>
      <c r="H16" s="20"/>
      <c r="I16" s="20"/>
      <c r="J16" s="20"/>
      <c r="K16" s="157"/>
      <c r="L16" s="157"/>
    </row>
    <row r="17" spans="1:12" ht="28.5">
      <c r="A17" s="156" t="s">
        <v>642</v>
      </c>
      <c r="B17" s="113"/>
      <c r="C17" s="3"/>
      <c r="D17" s="15"/>
      <c r="E17" s="117" t="s">
        <v>316</v>
      </c>
      <c r="G17" s="20"/>
      <c r="H17" s="20"/>
      <c r="I17" s="20"/>
      <c r="J17" s="20"/>
      <c r="K17" s="157"/>
      <c r="L17" s="157"/>
    </row>
    <row r="18" spans="1:12" ht="14.25">
      <c r="A18" s="1460" t="s">
        <v>332</v>
      </c>
      <c r="B18" s="113"/>
      <c r="C18" s="3"/>
      <c r="D18" s="15"/>
      <c r="E18" s="117" t="s">
        <v>318</v>
      </c>
      <c r="G18" s="3"/>
      <c r="H18" s="3"/>
      <c r="I18" s="3"/>
      <c r="J18" s="3"/>
      <c r="K18" s="157"/>
      <c r="L18" s="157"/>
    </row>
    <row r="19" spans="1:10" ht="14.25">
      <c r="A19" s="156" t="s">
        <v>334</v>
      </c>
      <c r="B19" s="159"/>
      <c r="C19" s="3"/>
      <c r="D19" s="15"/>
      <c r="E19" s="117" t="s">
        <v>320</v>
      </c>
      <c r="G19" s="3"/>
      <c r="H19" s="3"/>
      <c r="I19" s="3"/>
      <c r="J19" s="3"/>
    </row>
    <row r="20" spans="1:10" ht="14.25">
      <c r="A20" s="156" t="s">
        <v>335</v>
      </c>
      <c r="B20" s="159"/>
      <c r="C20" s="3"/>
      <c r="D20" s="15"/>
      <c r="E20" s="117" t="s">
        <v>322</v>
      </c>
      <c r="G20" s="3"/>
      <c r="H20" s="3"/>
      <c r="I20" s="3"/>
      <c r="J20" s="3"/>
    </row>
    <row r="21" spans="1:10" ht="14.25">
      <c r="A21" s="156" t="s">
        <v>336</v>
      </c>
      <c r="B21" s="159"/>
      <c r="C21" s="3"/>
      <c r="D21" s="15"/>
      <c r="E21" s="117" t="s">
        <v>324</v>
      </c>
      <c r="G21" s="3"/>
      <c r="H21" s="3"/>
      <c r="I21" s="3"/>
      <c r="J21" s="3"/>
    </row>
    <row r="22" spans="1:10" ht="14.25">
      <c r="A22" s="156" t="s">
        <v>337</v>
      </c>
      <c r="B22" s="113"/>
      <c r="C22" s="3"/>
      <c r="D22" s="15"/>
      <c r="E22" s="117" t="s">
        <v>326</v>
      </c>
      <c r="G22" s="3"/>
      <c r="H22" s="3"/>
      <c r="I22" s="3"/>
      <c r="J22" s="3"/>
    </row>
    <row r="23" spans="1:10" ht="28.5">
      <c r="A23" s="156" t="s">
        <v>338</v>
      </c>
      <c r="B23" s="113"/>
      <c r="C23" s="3"/>
      <c r="D23" s="15"/>
      <c r="E23" s="117" t="s">
        <v>328</v>
      </c>
      <c r="G23" s="3"/>
      <c r="H23" s="3"/>
      <c r="I23" s="3"/>
      <c r="J23" s="3"/>
    </row>
    <row r="24" spans="1:10" ht="14.25">
      <c r="A24" s="160" t="s">
        <v>216</v>
      </c>
      <c r="B24" s="113"/>
      <c r="C24" s="3"/>
      <c r="D24" s="15"/>
      <c r="E24" s="117" t="s">
        <v>330</v>
      </c>
      <c r="G24" s="3"/>
      <c r="H24" s="3"/>
      <c r="I24" s="3"/>
      <c r="J24" s="3"/>
    </row>
    <row r="25" spans="1:10" ht="14.25">
      <c r="A25" s="161"/>
      <c r="B25" s="113"/>
      <c r="C25" s="3"/>
      <c r="D25" s="3"/>
      <c r="E25" s="160" t="s">
        <v>217</v>
      </c>
      <c r="G25" s="3"/>
      <c r="H25" s="3"/>
      <c r="I25" s="3"/>
      <c r="J25" s="3"/>
    </row>
    <row r="26" spans="1:6" ht="14.25">
      <c r="A26" s="161"/>
      <c r="B26" s="113"/>
      <c r="C26" s="3"/>
      <c r="D26" s="3"/>
      <c r="E26" s="136"/>
      <c r="F26" s="3"/>
    </row>
    <row r="27" spans="1:5" ht="14.25">
      <c r="A27" s="161"/>
      <c r="B27" s="113"/>
      <c r="C27" s="3"/>
      <c r="D27" s="3"/>
      <c r="E27" s="136"/>
    </row>
    <row r="28" spans="1:5" ht="14.25">
      <c r="A28" s="161"/>
      <c r="B28" s="113"/>
      <c r="C28" s="3"/>
      <c r="D28" s="3"/>
      <c r="E28" s="15"/>
    </row>
    <row r="29" spans="1:5" ht="14.25">
      <c r="A29" s="161"/>
      <c r="B29" s="113"/>
      <c r="C29" s="3"/>
      <c r="D29" s="3"/>
      <c r="E29" s="15"/>
    </row>
    <row r="30" spans="1:5" ht="14.25">
      <c r="A30" s="161"/>
      <c r="B30" s="113"/>
      <c r="C30" s="3"/>
      <c r="D30" s="3"/>
      <c r="E30" s="15"/>
    </row>
    <row r="31" spans="1:5" ht="14.25">
      <c r="A31" s="161"/>
      <c r="B31" s="113"/>
      <c r="C31" s="3"/>
      <c r="D31" s="3"/>
      <c r="E31" s="15"/>
    </row>
    <row r="32" spans="1:5" ht="14.25">
      <c r="A32" s="162"/>
      <c r="B32" s="113"/>
      <c r="C32" s="3"/>
      <c r="D32" s="3"/>
      <c r="E32" s="15"/>
    </row>
    <row r="33" spans="1:5" ht="14.25">
      <c r="A33" s="162"/>
      <c r="B33" s="113"/>
      <c r="C33" s="3"/>
      <c r="D33" s="3"/>
      <c r="E33" s="15"/>
    </row>
    <row r="34" spans="1:5" ht="14.25">
      <c r="A34" s="162"/>
      <c r="B34" s="113"/>
      <c r="C34" s="3"/>
      <c r="D34" s="3"/>
      <c r="E34" s="15"/>
    </row>
    <row r="35" spans="1:5" ht="14.25">
      <c r="A35" s="162"/>
      <c r="B35" s="113"/>
      <c r="C35" s="3"/>
      <c r="D35" s="3"/>
      <c r="E35" s="15"/>
    </row>
    <row r="36" spans="1:5" ht="14.25">
      <c r="A36" s="162"/>
      <c r="B36" s="113"/>
      <c r="C36" s="3"/>
      <c r="D36" s="3"/>
      <c r="E36" s="15"/>
    </row>
    <row r="37" spans="1:5" ht="14.25">
      <c r="A37" s="162"/>
      <c r="B37" s="113"/>
      <c r="C37" s="3"/>
      <c r="D37" s="3"/>
      <c r="E37" s="15"/>
    </row>
    <row r="38" spans="1:5" ht="14.25">
      <c r="A38" s="162"/>
      <c r="B38" s="113"/>
      <c r="C38" s="3"/>
      <c r="D38" s="3"/>
      <c r="E38" s="15"/>
    </row>
    <row r="39" spans="1:5" ht="14.25">
      <c r="A39" s="162"/>
      <c r="B39" s="113"/>
      <c r="C39" s="3"/>
      <c r="D39" s="3"/>
      <c r="E39" s="15"/>
    </row>
    <row r="40" spans="1:5" ht="14.25">
      <c r="A40" s="162"/>
      <c r="B40" s="113"/>
      <c r="C40" s="3"/>
      <c r="D40" s="3"/>
      <c r="E40" s="15"/>
    </row>
    <row r="41" spans="1:5" ht="14.25">
      <c r="A41" s="162"/>
      <c r="B41" s="113"/>
      <c r="C41" s="3"/>
      <c r="D41" s="3"/>
      <c r="E41" s="15"/>
    </row>
    <row r="42" spans="1:5" ht="14.25">
      <c r="A42" s="162"/>
      <c r="B42" s="113"/>
      <c r="C42" s="3"/>
      <c r="D42" s="3"/>
      <c r="E42" s="15"/>
    </row>
    <row r="43" ht="12.75">
      <c r="A43" s="162"/>
    </row>
  </sheetData>
  <sheetProtection/>
  <printOptions/>
  <pageMargins left="0.17" right="0.16" top="0.17" bottom="1" header="0.17" footer="0.5"/>
  <pageSetup horizontalDpi="600" verticalDpi="600" orientation="landscape" paperSize="9" scale="65" r:id="rId1"/>
</worksheet>
</file>

<file path=xl/worksheets/sheet33.xml><?xml version="1.0" encoding="utf-8"?>
<worksheet xmlns="http://schemas.openxmlformats.org/spreadsheetml/2006/main" xmlns:r="http://schemas.openxmlformats.org/officeDocument/2006/relationships">
  <dimension ref="A1:A65"/>
  <sheetViews>
    <sheetView zoomScalePageLayoutView="0" workbookViewId="0" topLeftCell="A1">
      <selection activeCell="A12" sqref="A12"/>
    </sheetView>
  </sheetViews>
  <sheetFormatPr defaultColWidth="9.140625" defaultRowHeight="12.75"/>
  <cols>
    <col min="1" max="1" width="27.28125" style="0" customWidth="1"/>
  </cols>
  <sheetData>
    <row r="1" ht="12.75">
      <c r="A1" t="s">
        <v>108</v>
      </c>
    </row>
    <row r="2" ht="12.75">
      <c r="A2" t="s">
        <v>119</v>
      </c>
    </row>
    <row r="3" ht="12.75">
      <c r="A3" t="s">
        <v>120</v>
      </c>
    </row>
    <row r="4" ht="12.75">
      <c r="A4" t="s">
        <v>121</v>
      </c>
    </row>
    <row r="5" ht="12.75">
      <c r="A5" t="s">
        <v>122</v>
      </c>
    </row>
    <row r="6" ht="12.75">
      <c r="A6" t="s">
        <v>123</v>
      </c>
    </row>
    <row r="7" ht="12.75">
      <c r="A7" t="s">
        <v>592</v>
      </c>
    </row>
    <row r="21" ht="12.75">
      <c r="A21" t="s">
        <v>108</v>
      </c>
    </row>
    <row r="22" ht="12.75">
      <c r="A22" t="s">
        <v>119</v>
      </c>
    </row>
    <row r="23" ht="12.75">
      <c r="A23" t="s">
        <v>120</v>
      </c>
    </row>
    <row r="24" ht="12.75">
      <c r="A24" t="s">
        <v>123</v>
      </c>
    </row>
    <row r="25" ht="12.75">
      <c r="A25" t="s">
        <v>592</v>
      </c>
    </row>
    <row r="28" ht="12.75">
      <c r="A28" t="s">
        <v>108</v>
      </c>
    </row>
    <row r="29" ht="12.75">
      <c r="A29" t="s">
        <v>588</v>
      </c>
    </row>
    <row r="30" ht="12.75">
      <c r="A30" t="s">
        <v>589</v>
      </c>
    </row>
    <row r="31" ht="12.75">
      <c r="A31" t="s">
        <v>593</v>
      </c>
    </row>
    <row r="32" ht="12.75">
      <c r="A32" t="s">
        <v>594</v>
      </c>
    </row>
    <row r="33" ht="12.75">
      <c r="A33" t="s">
        <v>194</v>
      </c>
    </row>
    <row r="34" ht="12.75">
      <c r="A34" t="s">
        <v>595</v>
      </c>
    </row>
    <row r="35" ht="12.75">
      <c r="A35" t="s">
        <v>596</v>
      </c>
    </row>
    <row r="39" ht="12.75">
      <c r="A39" t="s">
        <v>108</v>
      </c>
    </row>
    <row r="40" ht="12.75">
      <c r="A40" t="s">
        <v>586</v>
      </c>
    </row>
    <row r="41" ht="12.75">
      <c r="A41" t="s">
        <v>587</v>
      </c>
    </row>
    <row r="42" ht="12.75">
      <c r="A42" t="s">
        <v>122</v>
      </c>
    </row>
    <row r="43" ht="12.75">
      <c r="A43" t="s">
        <v>123</v>
      </c>
    </row>
    <row r="44" ht="12.75">
      <c r="A44" t="s">
        <v>597</v>
      </c>
    </row>
    <row r="48" ht="12.75">
      <c r="A48" t="s">
        <v>108</v>
      </c>
    </row>
    <row r="49" ht="12.75">
      <c r="A49" t="s">
        <v>340</v>
      </c>
    </row>
    <row r="50" ht="12.75">
      <c r="A50" t="s">
        <v>598</v>
      </c>
    </row>
    <row r="51" ht="12.75">
      <c r="A51" t="s">
        <v>599</v>
      </c>
    </row>
    <row r="52" ht="12.75">
      <c r="A52" t="s">
        <v>379</v>
      </c>
    </row>
    <row r="53" ht="12.75">
      <c r="A53" t="s">
        <v>380</v>
      </c>
    </row>
    <row r="54" ht="12.75">
      <c r="A54" t="s">
        <v>381</v>
      </c>
    </row>
    <row r="55" ht="12.75">
      <c r="A55" t="s">
        <v>600</v>
      </c>
    </row>
    <row r="58" ht="12.75">
      <c r="A58" t="s">
        <v>108</v>
      </c>
    </row>
    <row r="59" ht="12.75">
      <c r="A59" t="s">
        <v>125</v>
      </c>
    </row>
    <row r="60" ht="12.75">
      <c r="A60" t="s">
        <v>126</v>
      </c>
    </row>
    <row r="61" ht="12.75">
      <c r="A61" t="s">
        <v>127</v>
      </c>
    </row>
    <row r="62" ht="12.75">
      <c r="A62" t="s">
        <v>590</v>
      </c>
    </row>
    <row r="63" ht="12.75">
      <c r="A63" t="s">
        <v>128</v>
      </c>
    </row>
    <row r="64" ht="12.75">
      <c r="A64" t="s">
        <v>129</v>
      </c>
    </row>
    <row r="65" ht="12.75">
      <c r="A65" t="s">
        <v>591</v>
      </c>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11"/>
    <pageSetUpPr fitToPage="1"/>
  </sheetPr>
  <dimension ref="A1:Q62"/>
  <sheetViews>
    <sheetView showGridLines="0" view="pageBreakPreview" zoomScale="70" zoomScaleNormal="65" zoomScaleSheetLayoutView="70" zoomScalePageLayoutView="0" workbookViewId="0" topLeftCell="A29">
      <selection activeCell="A37" sqref="A37:D37"/>
    </sheetView>
  </sheetViews>
  <sheetFormatPr defaultColWidth="9.140625" defaultRowHeight="12.75" outlineLevelRow="1"/>
  <cols>
    <col min="1" max="1" width="29.421875" style="72" customWidth="1"/>
    <col min="2" max="2" width="23.140625" style="72" customWidth="1"/>
    <col min="3" max="3" width="25.7109375" style="72" customWidth="1"/>
    <col min="4" max="4" width="16.421875" style="72" customWidth="1"/>
    <col min="5" max="5" width="15.00390625" style="72" customWidth="1"/>
    <col min="6" max="6" width="16.8515625" style="72" customWidth="1"/>
    <col min="7" max="7" width="34.140625" style="72" customWidth="1"/>
    <col min="8" max="10" width="9.140625" style="72" customWidth="1"/>
    <col min="11" max="11" width="21.421875" style="72" customWidth="1"/>
    <col min="12" max="16384" width="9.140625" style="72" customWidth="1"/>
  </cols>
  <sheetData>
    <row r="1" spans="1:14" s="63" customFormat="1" ht="25.5" customHeight="1">
      <c r="A1" s="1546" t="s">
        <v>61</v>
      </c>
      <c r="B1" s="1546"/>
      <c r="C1" s="1546"/>
      <c r="D1" s="1546"/>
      <c r="E1" s="1546"/>
      <c r="F1" s="1546"/>
      <c r="G1" s="1546"/>
      <c r="H1" s="492"/>
      <c r="I1" s="35"/>
      <c r="J1" s="35"/>
      <c r="K1" s="12"/>
      <c r="L1" s="12"/>
      <c r="M1" s="14"/>
      <c r="N1" s="14"/>
    </row>
    <row r="2" spans="1:13" s="63" customFormat="1" ht="27" customHeight="1" thickBot="1">
      <c r="A2" s="98" t="s">
        <v>157</v>
      </c>
      <c r="B2" s="98"/>
      <c r="C2" s="10"/>
      <c r="D2" s="10"/>
      <c r="E2" s="36"/>
      <c r="F2" s="10"/>
      <c r="G2" s="10"/>
      <c r="H2" s="10"/>
      <c r="I2" s="10"/>
      <c r="J2" s="12"/>
      <c r="K2" s="12"/>
      <c r="L2" s="12"/>
      <c r="M2" s="14"/>
    </row>
    <row r="3" spans="1:12" s="73" customFormat="1" ht="18" customHeight="1" thickBot="1">
      <c r="A3" s="1547" t="s">
        <v>70</v>
      </c>
      <c r="B3" s="1600"/>
      <c r="C3" s="1548"/>
      <c r="D3" s="1602" t="str">
        <f>IF('PR_Programmatic Progress_1A'!C7="","",'PR_Programmatic Progress_1A'!C7)</f>
        <v>MNT-910-G03-H</v>
      </c>
      <c r="E3" s="1603"/>
      <c r="F3" s="1603"/>
      <c r="G3" s="1604"/>
      <c r="H3" s="4"/>
      <c r="I3" s="4"/>
      <c r="J3" s="4"/>
      <c r="K3" s="4"/>
      <c r="L3" s="4"/>
    </row>
    <row r="4" spans="1:12" s="73" customFormat="1" ht="15" customHeight="1">
      <c r="A4" s="493" t="s">
        <v>274</v>
      </c>
      <c r="B4" s="513"/>
      <c r="C4" s="513"/>
      <c r="D4" s="53" t="s">
        <v>280</v>
      </c>
      <c r="E4" s="505" t="str">
        <f>IF('PR_Programmatic Progress_1A'!D12="Select","",'PR_Programmatic Progress_1A'!D12)</f>
        <v>Semester</v>
      </c>
      <c r="F4" s="5" t="s">
        <v>281</v>
      </c>
      <c r="G4" s="47">
        <f>IF('PR_Programmatic Progress_1A'!F12="Select","",'PR_Programmatic Progress_1A'!F12)</f>
        <v>5</v>
      </c>
      <c r="H4" s="4"/>
      <c r="I4" s="4"/>
      <c r="J4" s="4"/>
      <c r="K4" s="4"/>
      <c r="L4" s="4"/>
    </row>
    <row r="5" spans="1:12" s="73" customFormat="1" ht="15" customHeight="1">
      <c r="A5" s="514" t="s">
        <v>275</v>
      </c>
      <c r="B5" s="40"/>
      <c r="C5" s="40"/>
      <c r="D5" s="54" t="s">
        <v>243</v>
      </c>
      <c r="E5" s="520">
        <f>IF('PR_Programmatic Progress_1A'!D13="","",'PR_Programmatic Progress_1A'!D13)</f>
        <v>41091</v>
      </c>
      <c r="F5" s="5" t="s">
        <v>261</v>
      </c>
      <c r="G5" s="521">
        <f>IF('PR_Programmatic Progress_1A'!F13="","",'PR_Programmatic Progress_1A'!F13)</f>
        <v>41274</v>
      </c>
      <c r="H5" s="4"/>
      <c r="I5" s="4"/>
      <c r="J5" s="4"/>
      <c r="K5" s="4"/>
      <c r="L5" s="4"/>
    </row>
    <row r="6" spans="1:12" s="73" customFormat="1" ht="15" customHeight="1" thickBot="1">
      <c r="A6" s="55" t="s">
        <v>276</v>
      </c>
      <c r="B6" s="167"/>
      <c r="C6" s="41"/>
      <c r="D6" s="1594">
        <v>6</v>
      </c>
      <c r="E6" s="1595"/>
      <c r="F6" s="1595"/>
      <c r="G6" s="1596"/>
      <c r="H6" s="4"/>
      <c r="I6" s="4"/>
      <c r="J6" s="4"/>
      <c r="K6" s="4"/>
      <c r="L6" s="4"/>
    </row>
    <row r="7" spans="1:12" ht="12.75">
      <c r="A7" s="535"/>
      <c r="B7" s="3"/>
      <c r="C7" s="3"/>
      <c r="D7" s="3"/>
      <c r="E7" s="3"/>
      <c r="F7" s="3"/>
      <c r="G7" s="3"/>
      <c r="H7" s="3"/>
      <c r="I7" s="3"/>
      <c r="J7" s="3"/>
      <c r="K7" s="3"/>
      <c r="L7" s="3"/>
    </row>
    <row r="8" spans="1:17" s="67" customFormat="1" ht="23.25">
      <c r="A8" s="171" t="s">
        <v>226</v>
      </c>
      <c r="B8" s="171"/>
      <c r="C8" s="171"/>
      <c r="D8" s="171"/>
      <c r="E8" s="171"/>
      <c r="F8" s="171"/>
      <c r="G8" s="171"/>
      <c r="H8" s="171"/>
      <c r="I8" s="171"/>
      <c r="J8" s="171"/>
      <c r="K8" s="171"/>
      <c r="L8" s="171"/>
      <c r="M8" s="750"/>
      <c r="N8" s="750"/>
      <c r="O8" s="750"/>
      <c r="P8" s="750"/>
      <c r="Q8" s="750"/>
    </row>
    <row r="9" spans="1:17" s="67" customFormat="1" ht="23.25">
      <c r="A9" s="171"/>
      <c r="B9" s="171"/>
      <c r="C9" s="171"/>
      <c r="D9" s="171"/>
      <c r="E9" s="171"/>
      <c r="F9" s="171"/>
      <c r="G9" s="171"/>
      <c r="H9" s="171"/>
      <c r="I9" s="171"/>
      <c r="J9" s="171"/>
      <c r="K9" s="171"/>
      <c r="L9" s="171"/>
      <c r="M9" s="750"/>
      <c r="N9" s="750"/>
      <c r="O9" s="750"/>
      <c r="P9" s="750"/>
      <c r="Q9" s="750"/>
    </row>
    <row r="10" spans="1:15" s="74" customFormat="1" ht="24.75" customHeight="1" thickBot="1">
      <c r="A10" s="885" t="s">
        <v>490</v>
      </c>
      <c r="B10" s="886"/>
      <c r="C10" s="886"/>
      <c r="D10" s="886"/>
      <c r="E10" s="886"/>
      <c r="F10" s="886"/>
      <c r="G10" s="886"/>
      <c r="H10" s="886"/>
      <c r="I10" s="886"/>
      <c r="J10" s="886"/>
      <c r="K10" s="886"/>
      <c r="L10" s="886"/>
      <c r="M10" s="91"/>
      <c r="N10" s="91"/>
      <c r="O10" s="91"/>
    </row>
    <row r="11" spans="1:12" s="74" customFormat="1" ht="4.5" customHeight="1">
      <c r="A11" s="1686"/>
      <c r="B11" s="1686"/>
      <c r="C11" s="1686"/>
      <c r="D11" s="1686"/>
      <c r="E11" s="1686"/>
      <c r="F11" s="1686"/>
      <c r="G11" s="1686"/>
      <c r="H11" s="1686"/>
      <c r="I11" s="1686"/>
      <c r="J11" s="1686"/>
      <c r="K11" s="1686"/>
      <c r="L11" s="1686"/>
    </row>
    <row r="12" spans="1:12" s="74" customFormat="1" ht="68.25" customHeight="1" thickBot="1">
      <c r="A12" s="1684" t="s">
        <v>621</v>
      </c>
      <c r="B12" s="1685"/>
      <c r="C12" s="1685"/>
      <c r="D12" s="1685"/>
      <c r="E12" s="1685"/>
      <c r="F12" s="1685"/>
      <c r="G12" s="1685"/>
      <c r="H12" s="1685"/>
      <c r="I12" s="1685"/>
      <c r="J12" s="1685"/>
      <c r="K12" s="1685"/>
      <c r="L12" s="1685"/>
    </row>
    <row r="13" spans="1:12" s="63" customFormat="1" ht="53.25" customHeight="1">
      <c r="A13" s="1671" t="s">
        <v>188</v>
      </c>
      <c r="B13" s="1681"/>
      <c r="C13" s="1681"/>
      <c r="D13" s="1682"/>
      <c r="E13" s="1683"/>
      <c r="F13" s="1096" t="s">
        <v>6</v>
      </c>
      <c r="G13" s="1635" t="s">
        <v>413</v>
      </c>
      <c r="H13" s="1636"/>
      <c r="I13" s="1636"/>
      <c r="J13" s="1636"/>
      <c r="K13" s="1636"/>
      <c r="L13" s="1637"/>
    </row>
    <row r="14" spans="1:12" ht="78.75" customHeight="1">
      <c r="A14" s="1638" t="s">
        <v>747</v>
      </c>
      <c r="B14" s="1639"/>
      <c r="C14" s="1639"/>
      <c r="D14" s="1640"/>
      <c r="E14" s="1641"/>
      <c r="F14" s="716" t="s">
        <v>748</v>
      </c>
      <c r="G14" s="1634" t="s">
        <v>749</v>
      </c>
      <c r="H14" s="1629"/>
      <c r="I14" s="1629"/>
      <c r="J14" s="1629"/>
      <c r="K14" s="1629"/>
      <c r="L14" s="1642"/>
    </row>
    <row r="15" spans="1:12" ht="99" customHeight="1">
      <c r="A15" s="1638" t="s">
        <v>750</v>
      </c>
      <c r="B15" s="1639"/>
      <c r="C15" s="1639"/>
      <c r="D15" s="1640"/>
      <c r="E15" s="1641"/>
      <c r="F15" s="716" t="s">
        <v>751</v>
      </c>
      <c r="G15" s="1634" t="s">
        <v>752</v>
      </c>
      <c r="H15" s="1629"/>
      <c r="I15" s="1629"/>
      <c r="J15" s="1629"/>
      <c r="K15" s="1629"/>
      <c r="L15" s="1642"/>
    </row>
    <row r="16" spans="1:12" ht="105.75" customHeight="1">
      <c r="A16" s="1638" t="s">
        <v>753</v>
      </c>
      <c r="B16" s="1639"/>
      <c r="C16" s="1639"/>
      <c r="D16" s="1640"/>
      <c r="E16" s="1641"/>
      <c r="F16" s="716" t="s">
        <v>748</v>
      </c>
      <c r="G16" s="1678" t="s">
        <v>754</v>
      </c>
      <c r="H16" s="1679"/>
      <c r="I16" s="1679"/>
      <c r="J16" s="1679"/>
      <c r="K16" s="1679"/>
      <c r="L16" s="1680"/>
    </row>
    <row r="17" spans="1:12" ht="33.75" customHeight="1">
      <c r="A17" s="1638"/>
      <c r="B17" s="1639"/>
      <c r="C17" s="1639"/>
      <c r="D17" s="1640" t="s">
        <v>260</v>
      </c>
      <c r="E17" s="1641"/>
      <c r="F17" s="716" t="s">
        <v>260</v>
      </c>
      <c r="G17" s="1634"/>
      <c r="H17" s="1629"/>
      <c r="I17" s="1629"/>
      <c r="J17" s="1629"/>
      <c r="K17" s="1629"/>
      <c r="L17" s="1642"/>
    </row>
    <row r="18" spans="1:12" ht="33.75" customHeight="1">
      <c r="A18" s="1638"/>
      <c r="B18" s="1639"/>
      <c r="C18" s="1639"/>
      <c r="D18" s="1640" t="s">
        <v>260</v>
      </c>
      <c r="E18" s="1641"/>
      <c r="F18" s="716" t="s">
        <v>260</v>
      </c>
      <c r="G18" s="1634"/>
      <c r="H18" s="1629"/>
      <c r="I18" s="1629"/>
      <c r="J18" s="1629"/>
      <c r="K18" s="1629"/>
      <c r="L18" s="1642"/>
    </row>
    <row r="19" spans="1:12" ht="33.75" customHeight="1">
      <c r="A19" s="1638"/>
      <c r="B19" s="1639"/>
      <c r="C19" s="1639"/>
      <c r="D19" s="1640"/>
      <c r="E19" s="1641"/>
      <c r="F19" s="716" t="s">
        <v>260</v>
      </c>
      <c r="G19" s="1634"/>
      <c r="H19" s="1629"/>
      <c r="I19" s="1629"/>
      <c r="J19" s="1629"/>
      <c r="K19" s="1629"/>
      <c r="L19" s="1642"/>
    </row>
    <row r="20" spans="1:12" ht="33.75" customHeight="1">
      <c r="A20" s="1638"/>
      <c r="B20" s="1639"/>
      <c r="C20" s="1639"/>
      <c r="D20" s="1640"/>
      <c r="E20" s="1641"/>
      <c r="F20" s="716" t="s">
        <v>260</v>
      </c>
      <c r="G20" s="1634"/>
      <c r="H20" s="1629"/>
      <c r="I20" s="1629"/>
      <c r="J20" s="1629"/>
      <c r="K20" s="1629"/>
      <c r="L20" s="1642"/>
    </row>
    <row r="21" spans="1:12" ht="33.75" customHeight="1">
      <c r="A21" s="1638"/>
      <c r="B21" s="1639"/>
      <c r="C21" s="1639"/>
      <c r="D21" s="1640"/>
      <c r="E21" s="1641"/>
      <c r="F21" s="716" t="s">
        <v>260</v>
      </c>
      <c r="G21" s="1634"/>
      <c r="H21" s="1629"/>
      <c r="I21" s="1629"/>
      <c r="J21" s="1629"/>
      <c r="K21" s="1629"/>
      <c r="L21" s="1642"/>
    </row>
    <row r="22" spans="1:12" ht="33.75" customHeight="1" hidden="1" outlineLevel="1">
      <c r="A22" s="1638"/>
      <c r="B22" s="1639"/>
      <c r="C22" s="1639"/>
      <c r="D22" s="1640"/>
      <c r="E22" s="1641"/>
      <c r="F22" s="716" t="s">
        <v>260</v>
      </c>
      <c r="G22" s="1634"/>
      <c r="H22" s="1629"/>
      <c r="I22" s="1629"/>
      <c r="J22" s="1629"/>
      <c r="K22" s="1629"/>
      <c r="L22" s="1642"/>
    </row>
    <row r="23" spans="1:12" ht="33.75" customHeight="1" hidden="1" outlineLevel="1">
      <c r="A23" s="1638"/>
      <c r="B23" s="1639"/>
      <c r="C23" s="1639"/>
      <c r="D23" s="1640"/>
      <c r="E23" s="1641"/>
      <c r="F23" s="716" t="s">
        <v>260</v>
      </c>
      <c r="G23" s="1634"/>
      <c r="H23" s="1629"/>
      <c r="I23" s="1629"/>
      <c r="J23" s="1629"/>
      <c r="K23" s="1629"/>
      <c r="L23" s="1642"/>
    </row>
    <row r="24" spans="1:12" ht="33.75" customHeight="1" hidden="1" outlineLevel="1">
      <c r="A24" s="1638"/>
      <c r="B24" s="1639"/>
      <c r="C24" s="1639"/>
      <c r="D24" s="1640"/>
      <c r="E24" s="1641"/>
      <c r="F24" s="716" t="s">
        <v>260</v>
      </c>
      <c r="G24" s="1634"/>
      <c r="H24" s="1629"/>
      <c r="I24" s="1629"/>
      <c r="J24" s="1629"/>
      <c r="K24" s="1629"/>
      <c r="L24" s="1642"/>
    </row>
    <row r="25" spans="1:12" s="1175" customFormat="1" ht="15" customHeight="1" collapsed="1">
      <c r="A25" s="1643"/>
      <c r="B25" s="1644"/>
      <c r="C25" s="1644"/>
      <c r="D25" s="1644"/>
      <c r="E25" s="1644"/>
      <c r="F25" s="1644"/>
      <c r="G25" s="1644"/>
      <c r="H25" s="1644"/>
      <c r="I25" s="1644"/>
      <c r="J25" s="1644"/>
      <c r="K25" s="1644"/>
      <c r="L25" s="1645"/>
    </row>
    <row r="26" spans="1:12" ht="33.75" customHeight="1" hidden="1" outlineLevel="1">
      <c r="A26" s="1638"/>
      <c r="B26" s="1639"/>
      <c r="C26" s="1639"/>
      <c r="D26" s="1640"/>
      <c r="E26" s="1641"/>
      <c r="F26" s="716" t="s">
        <v>260</v>
      </c>
      <c r="G26" s="1634"/>
      <c r="H26" s="1629"/>
      <c r="I26" s="1629"/>
      <c r="J26" s="1629"/>
      <c r="K26" s="1629"/>
      <c r="L26" s="1642"/>
    </row>
    <row r="27" spans="1:12" ht="33.75" customHeight="1" hidden="1" outlineLevel="1">
      <c r="A27" s="1638"/>
      <c r="B27" s="1639"/>
      <c r="C27" s="1639"/>
      <c r="D27" s="1640"/>
      <c r="E27" s="1641"/>
      <c r="F27" s="716" t="s">
        <v>260</v>
      </c>
      <c r="G27" s="1634"/>
      <c r="H27" s="1629"/>
      <c r="I27" s="1629"/>
      <c r="J27" s="1629"/>
      <c r="K27" s="1629"/>
      <c r="L27" s="1642"/>
    </row>
    <row r="28" spans="1:12" ht="33.75" customHeight="1" hidden="1" outlineLevel="1" thickBot="1">
      <c r="A28" s="1665"/>
      <c r="B28" s="1666"/>
      <c r="C28" s="1666"/>
      <c r="D28" s="1667"/>
      <c r="E28" s="1668"/>
      <c r="F28" s="717" t="s">
        <v>260</v>
      </c>
      <c r="G28" s="1675"/>
      <c r="H28" s="1676"/>
      <c r="I28" s="1676"/>
      <c r="J28" s="1676"/>
      <c r="K28" s="1676"/>
      <c r="L28" s="1677"/>
    </row>
    <row r="29" spans="1:12" s="359" customFormat="1" ht="25.5" customHeight="1" collapsed="1">
      <c r="A29" s="178"/>
      <c r="B29" s="178"/>
      <c r="C29" s="178"/>
      <c r="D29" s="178"/>
      <c r="E29" s="178"/>
      <c r="F29" s="178"/>
      <c r="G29" s="178"/>
      <c r="H29" s="178"/>
      <c r="I29" s="178"/>
      <c r="J29" s="178"/>
      <c r="K29" s="178"/>
      <c r="L29" s="178"/>
    </row>
    <row r="30" spans="1:12" ht="25.5" customHeight="1">
      <c r="A30" s="1651" t="s">
        <v>491</v>
      </c>
      <c r="B30" s="1652"/>
      <c r="C30" s="1652"/>
      <c r="D30" s="1652"/>
      <c r="E30" s="1652"/>
      <c r="F30" s="1652"/>
      <c r="G30" s="1652"/>
      <c r="H30" s="1652"/>
      <c r="I30" s="1652"/>
      <c r="J30" s="1652"/>
      <c r="K30" s="1652"/>
      <c r="L30" s="1652"/>
    </row>
    <row r="31" spans="1:12" ht="37.5" customHeight="1">
      <c r="A31" s="1669" t="s">
        <v>622</v>
      </c>
      <c r="B31" s="1670"/>
      <c r="C31" s="1670"/>
      <c r="D31" s="1670"/>
      <c r="E31" s="1670"/>
      <c r="F31" s="1670"/>
      <c r="G31" s="1670"/>
      <c r="H31" s="1670"/>
      <c r="I31" s="1670"/>
      <c r="J31" s="1670"/>
      <c r="K31" s="1670"/>
      <c r="L31" s="1670"/>
    </row>
    <row r="32" spans="1:12" ht="5.25" customHeight="1" thickBot="1">
      <c r="A32" s="79"/>
      <c r="B32" s="77"/>
      <c r="C32" s="77"/>
      <c r="D32" s="77"/>
      <c r="E32" s="77"/>
      <c r="F32" s="77"/>
      <c r="G32" s="77"/>
      <c r="H32" s="77"/>
      <c r="I32" s="77"/>
      <c r="J32" s="77"/>
      <c r="K32" s="77"/>
      <c r="L32" s="77"/>
    </row>
    <row r="33" spans="1:12" ht="40.5" customHeight="1">
      <c r="A33" s="1671" t="s">
        <v>412</v>
      </c>
      <c r="B33" s="1636"/>
      <c r="C33" s="1636"/>
      <c r="D33" s="1672"/>
      <c r="E33" s="1635" t="s">
        <v>413</v>
      </c>
      <c r="F33" s="1636"/>
      <c r="G33" s="1636"/>
      <c r="H33" s="1636"/>
      <c r="I33" s="1636"/>
      <c r="J33" s="1636"/>
      <c r="K33" s="1636"/>
      <c r="L33" s="1637"/>
    </row>
    <row r="34" spans="1:12" ht="170.25" customHeight="1">
      <c r="A34" s="1628" t="s">
        <v>780</v>
      </c>
      <c r="B34" s="1629"/>
      <c r="C34" s="1629"/>
      <c r="D34" s="1630"/>
      <c r="E34" s="1634" t="s">
        <v>781</v>
      </c>
      <c r="F34" s="1673"/>
      <c r="G34" s="1673"/>
      <c r="H34" s="1673"/>
      <c r="I34" s="1673"/>
      <c r="J34" s="1673"/>
      <c r="K34" s="1673"/>
      <c r="L34" s="1674"/>
    </row>
    <row r="35" spans="1:12" ht="95.25" customHeight="1">
      <c r="A35" s="1628" t="s">
        <v>782</v>
      </c>
      <c r="B35" s="1629"/>
      <c r="C35" s="1629"/>
      <c r="D35" s="1630"/>
      <c r="E35" s="1634" t="s">
        <v>783</v>
      </c>
      <c r="F35" s="1673"/>
      <c r="G35" s="1673"/>
      <c r="H35" s="1673"/>
      <c r="I35" s="1673"/>
      <c r="J35" s="1673"/>
      <c r="K35" s="1673"/>
      <c r="L35" s="1674"/>
    </row>
    <row r="36" spans="1:12" ht="102" customHeight="1">
      <c r="A36" s="1638" t="s">
        <v>784</v>
      </c>
      <c r="B36" s="1629"/>
      <c r="C36" s="1629"/>
      <c r="D36" s="1630"/>
      <c r="E36" s="1631" t="s">
        <v>785</v>
      </c>
      <c r="F36" s="1673"/>
      <c r="G36" s="1673"/>
      <c r="H36" s="1673"/>
      <c r="I36" s="1673"/>
      <c r="J36" s="1673"/>
      <c r="K36" s="1673"/>
      <c r="L36" s="1674"/>
    </row>
    <row r="37" spans="1:12" ht="63" customHeight="1">
      <c r="A37" s="1638" t="s">
        <v>786</v>
      </c>
      <c r="B37" s="1629"/>
      <c r="C37" s="1629"/>
      <c r="D37" s="1630"/>
      <c r="E37" s="1631" t="s">
        <v>787</v>
      </c>
      <c r="F37" s="1632"/>
      <c r="G37" s="1632"/>
      <c r="H37" s="1632"/>
      <c r="I37" s="1632"/>
      <c r="J37" s="1632"/>
      <c r="K37" s="1632"/>
      <c r="L37" s="1633"/>
    </row>
    <row r="38" spans="1:12" ht="78" customHeight="1">
      <c r="A38" s="1638" t="s">
        <v>788</v>
      </c>
      <c r="B38" s="1629"/>
      <c r="C38" s="1629"/>
      <c r="D38" s="1630"/>
      <c r="E38" s="1631" t="s">
        <v>789</v>
      </c>
      <c r="F38" s="1632"/>
      <c r="G38" s="1632"/>
      <c r="H38" s="1632"/>
      <c r="I38" s="1632"/>
      <c r="J38" s="1632"/>
      <c r="K38" s="1632"/>
      <c r="L38" s="1633"/>
    </row>
    <row r="39" spans="1:12" ht="98.25" customHeight="1">
      <c r="A39" s="1638" t="s">
        <v>790</v>
      </c>
      <c r="B39" s="1629"/>
      <c r="C39" s="1629"/>
      <c r="D39" s="1630"/>
      <c r="E39" s="1634" t="s">
        <v>791</v>
      </c>
      <c r="F39" s="1632"/>
      <c r="G39" s="1632"/>
      <c r="H39" s="1632"/>
      <c r="I39" s="1632"/>
      <c r="J39" s="1632"/>
      <c r="K39" s="1632"/>
      <c r="L39" s="1633"/>
    </row>
    <row r="40" spans="1:12" ht="85.5" customHeight="1">
      <c r="A40" s="1638" t="s">
        <v>792</v>
      </c>
      <c r="B40" s="1629"/>
      <c r="C40" s="1629"/>
      <c r="D40" s="1630"/>
      <c r="E40" s="1634" t="s">
        <v>793</v>
      </c>
      <c r="F40" s="1632"/>
      <c r="G40" s="1632"/>
      <c r="H40" s="1632"/>
      <c r="I40" s="1632"/>
      <c r="J40" s="1632"/>
      <c r="K40" s="1632"/>
      <c r="L40" s="1633"/>
    </row>
    <row r="41" spans="1:12" ht="35.25" customHeight="1">
      <c r="A41" s="1628"/>
      <c r="B41" s="1629"/>
      <c r="C41" s="1629"/>
      <c r="D41" s="1630"/>
      <c r="E41" s="1631"/>
      <c r="F41" s="1632"/>
      <c r="G41" s="1632"/>
      <c r="H41" s="1632"/>
      <c r="I41" s="1632"/>
      <c r="J41" s="1632"/>
      <c r="K41" s="1632"/>
      <c r="L41" s="1633"/>
    </row>
    <row r="42" spans="1:12" ht="35.25" customHeight="1" hidden="1" outlineLevel="1">
      <c r="A42" s="1628"/>
      <c r="B42" s="1629"/>
      <c r="C42" s="1629"/>
      <c r="D42" s="1630"/>
      <c r="E42" s="1631"/>
      <c r="F42" s="1632"/>
      <c r="G42" s="1632"/>
      <c r="H42" s="1632"/>
      <c r="I42" s="1632"/>
      <c r="J42" s="1632"/>
      <c r="K42" s="1632"/>
      <c r="L42" s="1633"/>
    </row>
    <row r="43" spans="1:12" ht="35.25" customHeight="1" hidden="1" outlineLevel="1">
      <c r="A43" s="1628"/>
      <c r="B43" s="1629"/>
      <c r="C43" s="1629"/>
      <c r="D43" s="1630"/>
      <c r="E43" s="1631"/>
      <c r="F43" s="1632"/>
      <c r="G43" s="1632"/>
      <c r="H43" s="1632"/>
      <c r="I43" s="1632"/>
      <c r="J43" s="1632"/>
      <c r="K43" s="1632"/>
      <c r="L43" s="1633"/>
    </row>
    <row r="44" spans="1:12" ht="35.25" customHeight="1" hidden="1" outlineLevel="1">
      <c r="A44" s="1628"/>
      <c r="B44" s="1629"/>
      <c r="C44" s="1629"/>
      <c r="D44" s="1630"/>
      <c r="E44" s="1631"/>
      <c r="F44" s="1632"/>
      <c r="G44" s="1632"/>
      <c r="H44" s="1632"/>
      <c r="I44" s="1632"/>
      <c r="J44" s="1632"/>
      <c r="K44" s="1632"/>
      <c r="L44" s="1633"/>
    </row>
    <row r="45" spans="1:12" s="1175" customFormat="1" ht="12.75" customHeight="1" collapsed="1">
      <c r="A45" s="1169"/>
      <c r="B45" s="1170"/>
      <c r="C45" s="1170"/>
      <c r="D45" s="1171"/>
      <c r="E45" s="1172"/>
      <c r="F45" s="1173"/>
      <c r="G45" s="1173"/>
      <c r="H45" s="1173"/>
      <c r="I45" s="1173"/>
      <c r="J45" s="1173"/>
      <c r="K45" s="1173"/>
      <c r="L45" s="1174"/>
    </row>
    <row r="46" spans="1:12" ht="35.25" customHeight="1" hidden="1" outlineLevel="1">
      <c r="A46" s="1628"/>
      <c r="B46" s="1629"/>
      <c r="C46" s="1629"/>
      <c r="D46" s="1630"/>
      <c r="E46" s="1631"/>
      <c r="F46" s="1632"/>
      <c r="G46" s="1632"/>
      <c r="H46" s="1632"/>
      <c r="I46" s="1632"/>
      <c r="J46" s="1632"/>
      <c r="K46" s="1632"/>
      <c r="L46" s="1633"/>
    </row>
    <row r="47" spans="1:12" ht="35.25" customHeight="1" hidden="1" outlineLevel="1">
      <c r="A47" s="1628"/>
      <c r="B47" s="1629"/>
      <c r="C47" s="1629"/>
      <c r="D47" s="1630"/>
      <c r="E47" s="1631"/>
      <c r="F47" s="1632"/>
      <c r="G47" s="1632"/>
      <c r="H47" s="1632"/>
      <c r="I47" s="1632"/>
      <c r="J47" s="1632"/>
      <c r="K47" s="1632"/>
      <c r="L47" s="1633"/>
    </row>
    <row r="48" spans="1:12" ht="35.25" customHeight="1" hidden="1" outlineLevel="1">
      <c r="A48" s="1628"/>
      <c r="B48" s="1629"/>
      <c r="C48" s="1629"/>
      <c r="D48" s="1630"/>
      <c r="E48" s="1631"/>
      <c r="F48" s="1632"/>
      <c r="G48" s="1632"/>
      <c r="H48" s="1632"/>
      <c r="I48" s="1632"/>
      <c r="J48" s="1632"/>
      <c r="K48" s="1632"/>
      <c r="L48" s="1633"/>
    </row>
    <row r="49" spans="1:12" ht="14.25" collapsed="1">
      <c r="A49" s="537"/>
      <c r="B49" s="537"/>
      <c r="C49" s="537"/>
      <c r="D49" s="537"/>
      <c r="E49" s="537"/>
      <c r="F49" s="538"/>
      <c r="G49" s="538"/>
      <c r="H49" s="538"/>
      <c r="I49" s="538"/>
      <c r="J49" s="537"/>
      <c r="K49" s="537"/>
      <c r="L49" s="537"/>
    </row>
    <row r="50" ht="12.75">
      <c r="J50" s="539"/>
    </row>
    <row r="51" spans="1:12" s="91" customFormat="1" ht="25.5" customHeight="1">
      <c r="A51" s="1651" t="s">
        <v>492</v>
      </c>
      <c r="B51" s="1652"/>
      <c r="C51" s="1652"/>
      <c r="D51" s="1652"/>
      <c r="E51" s="1652"/>
      <c r="F51" s="1652"/>
      <c r="G51" s="1652"/>
      <c r="H51" s="1652"/>
      <c r="I51" s="1652"/>
      <c r="J51" s="1652"/>
      <c r="K51" s="1652"/>
      <c r="L51" s="1652"/>
    </row>
    <row r="52" spans="1:12" s="751" customFormat="1" ht="42" customHeight="1" thickBot="1">
      <c r="A52" s="1663" t="s">
        <v>189</v>
      </c>
      <c r="B52" s="1664"/>
      <c r="C52" s="1664"/>
      <c r="D52" s="1664"/>
      <c r="E52" s="1664"/>
      <c r="F52" s="1664"/>
      <c r="G52" s="1664"/>
      <c r="H52" s="1664"/>
      <c r="I52" s="1664"/>
      <c r="J52" s="1664"/>
      <c r="K52" s="1664"/>
      <c r="L52" s="1664"/>
    </row>
    <row r="53" spans="1:12" s="91" customFormat="1" ht="33.75" customHeight="1">
      <c r="A53" s="1661" t="s">
        <v>221</v>
      </c>
      <c r="B53" s="1662"/>
      <c r="C53" s="1662"/>
      <c r="D53" s="1662"/>
      <c r="E53" s="1368" t="s">
        <v>39</v>
      </c>
      <c r="F53" s="1368" t="s">
        <v>6</v>
      </c>
      <c r="G53" s="1658" t="s">
        <v>222</v>
      </c>
      <c r="H53" s="1659"/>
      <c r="I53" s="1659"/>
      <c r="J53" s="1659"/>
      <c r="K53" s="1659"/>
      <c r="L53" s="1660"/>
    </row>
    <row r="54" spans="1:12" s="91" customFormat="1" ht="31.5" customHeight="1">
      <c r="A54" s="1653" t="s">
        <v>411</v>
      </c>
      <c r="B54" s="1654"/>
      <c r="C54" s="1654"/>
      <c r="D54" s="1654"/>
      <c r="E54" s="540"/>
      <c r="F54" s="716" t="s">
        <v>260</v>
      </c>
      <c r="G54" s="1655"/>
      <c r="H54" s="1656"/>
      <c r="I54" s="1656"/>
      <c r="J54" s="1656"/>
      <c r="K54" s="1656"/>
      <c r="L54" s="1657"/>
    </row>
    <row r="55" spans="1:12" s="91" customFormat="1" ht="33" customHeight="1" thickBot="1">
      <c r="A55" s="1649" t="s">
        <v>220</v>
      </c>
      <c r="B55" s="1650"/>
      <c r="C55" s="1650"/>
      <c r="D55" s="1650"/>
      <c r="E55" s="541"/>
      <c r="F55" s="717" t="s">
        <v>260</v>
      </c>
      <c r="G55" s="1646"/>
      <c r="H55" s="1647"/>
      <c r="I55" s="1647"/>
      <c r="J55" s="1647"/>
      <c r="K55" s="1647"/>
      <c r="L55" s="1648"/>
    </row>
    <row r="56" spans="1:11" ht="12.75">
      <c r="A56" s="3"/>
      <c r="B56" s="3"/>
      <c r="C56" s="3"/>
      <c r="D56" s="3"/>
      <c r="E56" s="3"/>
      <c r="F56" s="3"/>
      <c r="G56" s="31"/>
      <c r="H56" s="3"/>
      <c r="I56" s="3"/>
      <c r="J56" s="16"/>
      <c r="K56" s="3"/>
    </row>
    <row r="57" spans="1:12" ht="12.75">
      <c r="A57" s="3"/>
      <c r="B57" s="3"/>
      <c r="C57" s="3"/>
      <c r="D57" s="3"/>
      <c r="E57" s="3"/>
      <c r="F57" s="3"/>
      <c r="G57" s="31"/>
      <c r="H57" s="3"/>
      <c r="I57" s="3"/>
      <c r="J57" s="16"/>
      <c r="K57" s="3"/>
      <c r="L57" s="3"/>
    </row>
    <row r="58" spans="1:12" ht="12.75">
      <c r="A58" s="3"/>
      <c r="B58" s="3"/>
      <c r="C58" s="3"/>
      <c r="D58" s="3"/>
      <c r="E58" s="3"/>
      <c r="F58" s="3"/>
      <c r="G58" s="31"/>
      <c r="H58" s="3"/>
      <c r="I58" s="3"/>
      <c r="J58" s="16"/>
      <c r="K58" s="3"/>
      <c r="L58" s="3"/>
    </row>
    <row r="59" ht="12.75">
      <c r="J59" s="539"/>
    </row>
    <row r="60" ht="12.75">
      <c r="J60" s="539"/>
    </row>
    <row r="61" ht="12.75">
      <c r="J61" s="539"/>
    </row>
    <row r="62" ht="12.75">
      <c r="J62" s="539"/>
    </row>
  </sheetData>
  <sheetProtection formatCells="0" formatColumns="0" formatRows="0" insertRows="0"/>
  <mergeCells count="77">
    <mergeCell ref="A1:G1"/>
    <mergeCell ref="A3:C3"/>
    <mergeCell ref="D3:G3"/>
    <mergeCell ref="D6:G6"/>
    <mergeCell ref="A13:E13"/>
    <mergeCell ref="A12:L12"/>
    <mergeCell ref="A11:L11"/>
    <mergeCell ref="G13:L13"/>
    <mergeCell ref="G14:L14"/>
    <mergeCell ref="G15:L15"/>
    <mergeCell ref="A14:E14"/>
    <mergeCell ref="A16:E16"/>
    <mergeCell ref="A17:E17"/>
    <mergeCell ref="A19:E19"/>
    <mergeCell ref="A15:E15"/>
    <mergeCell ref="G16:L16"/>
    <mergeCell ref="G17:L17"/>
    <mergeCell ref="G18:L18"/>
    <mergeCell ref="G28:L28"/>
    <mergeCell ref="G19:L19"/>
    <mergeCell ref="A20:E20"/>
    <mergeCell ref="A18:E18"/>
    <mergeCell ref="A21:E21"/>
    <mergeCell ref="A37:D37"/>
    <mergeCell ref="G24:L24"/>
    <mergeCell ref="A26:E26"/>
    <mergeCell ref="G26:L26"/>
    <mergeCell ref="A27:E27"/>
    <mergeCell ref="A28:E28"/>
    <mergeCell ref="A31:L31"/>
    <mergeCell ref="A30:L30"/>
    <mergeCell ref="A33:D33"/>
    <mergeCell ref="E36:L36"/>
    <mergeCell ref="G20:L20"/>
    <mergeCell ref="A36:D36"/>
    <mergeCell ref="A35:D35"/>
    <mergeCell ref="E35:L35"/>
    <mergeCell ref="E34:L34"/>
    <mergeCell ref="G21:L21"/>
    <mergeCell ref="G55:L55"/>
    <mergeCell ref="A55:D55"/>
    <mergeCell ref="A51:L51"/>
    <mergeCell ref="A54:D54"/>
    <mergeCell ref="G54:L54"/>
    <mergeCell ref="G53:L53"/>
    <mergeCell ref="A53:D53"/>
    <mergeCell ref="A52:L52"/>
    <mergeCell ref="E48:L48"/>
    <mergeCell ref="A48:D48"/>
    <mergeCell ref="E42:L42"/>
    <mergeCell ref="A43:D43"/>
    <mergeCell ref="E43:L43"/>
    <mergeCell ref="A44:D44"/>
    <mergeCell ref="A39:D39"/>
    <mergeCell ref="E44:L44"/>
    <mergeCell ref="A47:D47"/>
    <mergeCell ref="E47:L47"/>
    <mergeCell ref="A40:D40"/>
    <mergeCell ref="E33:L33"/>
    <mergeCell ref="A34:D34"/>
    <mergeCell ref="A38:D38"/>
    <mergeCell ref="A22:E22"/>
    <mergeCell ref="G22:L22"/>
    <mergeCell ref="A23:E23"/>
    <mergeCell ref="G23:L23"/>
    <mergeCell ref="A24:E24"/>
    <mergeCell ref="G27:L27"/>
    <mergeCell ref="A25:L25"/>
    <mergeCell ref="A46:D46"/>
    <mergeCell ref="E46:L46"/>
    <mergeCell ref="A42:D42"/>
    <mergeCell ref="E37:L37"/>
    <mergeCell ref="E38:L38"/>
    <mergeCell ref="E39:L39"/>
    <mergeCell ref="E40:L40"/>
    <mergeCell ref="A41:D41"/>
    <mergeCell ref="E41:L41"/>
  </mergeCells>
  <conditionalFormatting sqref="C51:E51">
    <cfRule type="cellIs" priority="13" dxfId="4" operator="notEqual" stopIfTrue="1">
      <formula>B51</formula>
    </cfRule>
    <cfRule type="cellIs" priority="14" dxfId="22" operator="notEqual" stopIfTrue="1">
      <formula>A51</formula>
    </cfRule>
  </conditionalFormatting>
  <conditionalFormatting sqref="B51 B54:B55">
    <cfRule type="cellIs" priority="11" dxfId="4" operator="notEqual" stopIfTrue="1">
      <formula>A51</formula>
    </cfRule>
    <cfRule type="cellIs" priority="12" dxfId="22" operator="notEqual" stopIfTrue="1">
      <formula>'PR_Grant Management_2'!#REF!</formula>
    </cfRule>
  </conditionalFormatting>
  <conditionalFormatting sqref="A51 A53:A55 A29">
    <cfRule type="cellIs" priority="9" dxfId="4" operator="notEqual" stopIfTrue="1">
      <formula>'PR_Grant Management_2'!#REF!</formula>
    </cfRule>
    <cfRule type="cellIs" priority="10" dxfId="22" operator="notEqual" stopIfTrue="1">
      <formula>'PR_Grant Management_2'!#REF!</formula>
    </cfRule>
  </conditionalFormatting>
  <conditionalFormatting sqref="A49 D49:I49">
    <cfRule type="cellIs" priority="8" dxfId="21" operator="notEqual" stopIfTrue="1">
      <formula>'PR_Grant Management_2'!#REF!</formula>
    </cfRule>
  </conditionalFormatting>
  <conditionalFormatting sqref="A28:C28 A14:C22">
    <cfRule type="cellIs" priority="36" dxfId="4" operator="notEqual" stopIfTrue="1">
      <formula>'PR_Grant Management_2'!#REF!</formula>
    </cfRule>
  </conditionalFormatting>
  <conditionalFormatting sqref="A24:C24 A26:C27">
    <cfRule type="cellIs" priority="4" dxfId="4" operator="notEqual" stopIfTrue="1">
      <formula>'PR_Grant Management_2'!#REF!</formula>
    </cfRule>
  </conditionalFormatting>
  <conditionalFormatting sqref="A23:C23">
    <cfRule type="cellIs" priority="2" dxfId="4" operator="notEqual" stopIfTrue="1">
      <formula>'PR_Grant Management_2'!#REF!</formula>
    </cfRule>
  </conditionalFormatting>
  <conditionalFormatting sqref="A14:C16">
    <cfRule type="cellIs" priority="1" dxfId="4" operator="notEqual" stopIfTrue="1">
      <formula>'[5]PR_Grant Management_2'!#REF!</formula>
    </cfRule>
  </conditionalFormatting>
  <dataValidations count="4">
    <dataValidation type="date" allowBlank="1" showInputMessage="1" showErrorMessage="1" sqref="E54:E55">
      <formula1>39814</formula1>
      <formula2>43831</formula2>
    </dataValidation>
    <dataValidation type="list" allowBlank="1" showInputMessage="1" showErrorMessage="1" sqref="D2:H2">
      <formula1>"Select,USD,EUR"</formula1>
    </dataValidation>
    <dataValidation type="list" allowBlank="1" showInputMessage="1" showErrorMessage="1" sqref="F54:F55">
      <formula1>"Select,Submitted to GF, Preparation on track, Overdue"</formula1>
    </dataValidation>
    <dataValidation type="list" allowBlank="1" showInputMessage="1" showErrorMessage="1" sqref="F26:F28 F14:F24">
      <formula1>"Select,Met,Unmet - In Progress,Unmet - Not started"</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63" r:id="rId1"/>
  <headerFooter alignWithMargins="0">
    <oddFooter>&amp;L&amp;9&amp;F&amp;C&amp;A&amp;R&amp;9Page &amp;P of &amp;N</oddFooter>
  </headerFooter>
  <rowBreaks count="1" manualBreakCount="1">
    <brk id="29" max="11" man="1"/>
  </rowBreaks>
</worksheet>
</file>

<file path=xl/worksheets/sheet5.xml><?xml version="1.0" encoding="utf-8"?>
<worksheet xmlns="http://schemas.openxmlformats.org/spreadsheetml/2006/main" xmlns:r="http://schemas.openxmlformats.org/officeDocument/2006/relationships">
  <sheetPr>
    <tabColor indexed="11"/>
    <pageSetUpPr fitToPage="1"/>
  </sheetPr>
  <dimension ref="A1:N21"/>
  <sheetViews>
    <sheetView showGridLines="0" view="pageBreakPreview" zoomScale="70" zoomScaleNormal="55" zoomScaleSheetLayoutView="70" zoomScalePageLayoutView="0" workbookViewId="0" topLeftCell="C7">
      <selection activeCell="I14" sqref="I14"/>
    </sheetView>
  </sheetViews>
  <sheetFormatPr defaultColWidth="9.140625" defaultRowHeight="12.75"/>
  <cols>
    <col min="1" max="1" width="15.00390625" style="72" customWidth="1"/>
    <col min="2" max="2" width="21.00390625" style="72" customWidth="1"/>
    <col min="3" max="3" width="19.28125" style="72" customWidth="1"/>
    <col min="4" max="4" width="22.140625" style="72" customWidth="1"/>
    <col min="5" max="5" width="19.28125" style="72" customWidth="1"/>
    <col min="6" max="6" width="26.421875" style="72" customWidth="1"/>
    <col min="7" max="7" width="95.140625" style="72" customWidth="1"/>
    <col min="8" max="8" width="20.57421875" style="539" customWidth="1"/>
    <col min="9" max="9" width="20.57421875" style="72" customWidth="1"/>
    <col min="10" max="10" width="19.28125" style="72" customWidth="1"/>
    <col min="11" max="11" width="90.57421875" style="72" customWidth="1"/>
    <col min="12" max="16384" width="9.140625" style="72" customWidth="1"/>
  </cols>
  <sheetData>
    <row r="1" spans="1:12" ht="25.5" customHeight="1">
      <c r="A1" s="1709" t="s">
        <v>61</v>
      </c>
      <c r="B1" s="1709"/>
      <c r="C1" s="1709"/>
      <c r="D1" s="1709"/>
      <c r="E1" s="1709"/>
      <c r="F1" s="1709"/>
      <c r="G1" s="1709"/>
      <c r="H1" s="1"/>
      <c r="I1" s="2"/>
      <c r="J1" s="3"/>
      <c r="K1" s="3"/>
      <c r="L1" s="3"/>
    </row>
    <row r="2" spans="1:12" s="63" customFormat="1" ht="27" customHeight="1" thickBot="1">
      <c r="A2" s="98" t="s">
        <v>157</v>
      </c>
      <c r="B2" s="10"/>
      <c r="C2" s="10"/>
      <c r="D2" s="36"/>
      <c r="E2" s="10"/>
      <c r="F2" s="10"/>
      <c r="G2" s="3"/>
      <c r="H2" s="11"/>
      <c r="I2" s="10"/>
      <c r="J2" s="12"/>
      <c r="K2" s="12"/>
      <c r="L2" s="13"/>
    </row>
    <row r="3" spans="1:12" s="73" customFormat="1" ht="28.5" customHeight="1" thickBot="1">
      <c r="A3" s="1547" t="s">
        <v>70</v>
      </c>
      <c r="B3" s="1600"/>
      <c r="C3" s="1600"/>
      <c r="D3" s="1701" t="str">
        <f>IF('PR_Programmatic Progress_1A'!C7="","",'PR_Programmatic Progress_1A'!C7)</f>
        <v>MNT-910-G03-H</v>
      </c>
      <c r="E3" s="1603"/>
      <c r="F3" s="1603"/>
      <c r="G3" s="1604"/>
      <c r="H3" s="4"/>
      <c r="I3" s="4"/>
      <c r="J3" s="4"/>
      <c r="K3" s="4"/>
      <c r="L3" s="4"/>
    </row>
    <row r="4" spans="1:12" s="73" customFormat="1" ht="15" customHeight="1">
      <c r="A4" s="493" t="s">
        <v>274</v>
      </c>
      <c r="B4" s="513"/>
      <c r="C4" s="513"/>
      <c r="D4" s="1291" t="s">
        <v>280</v>
      </c>
      <c r="E4" s="505" t="str">
        <f>IF('PR_Programmatic Progress_1A'!D12="Select","",'PR_Programmatic Progress_1A'!D12)</f>
        <v>Semester</v>
      </c>
      <c r="F4" s="5" t="s">
        <v>281</v>
      </c>
      <c r="G4" s="47">
        <f>IF('PR_Programmatic Progress_1A'!F12="Select","",'PR_Programmatic Progress_1A'!F12)</f>
        <v>5</v>
      </c>
      <c r="H4" s="4"/>
      <c r="I4" s="4"/>
      <c r="J4" s="4"/>
      <c r="K4" s="4"/>
      <c r="L4" s="4"/>
    </row>
    <row r="5" spans="1:12" s="73" customFormat="1" ht="15" customHeight="1">
      <c r="A5" s="514" t="s">
        <v>275</v>
      </c>
      <c r="B5" s="40"/>
      <c r="C5" s="40"/>
      <c r="D5" s="1292" t="s">
        <v>243</v>
      </c>
      <c r="E5" s="520">
        <f>IF('PR_Programmatic Progress_1A'!D13="","",'PR_Programmatic Progress_1A'!D13)</f>
        <v>41091</v>
      </c>
      <c r="F5" s="5" t="s">
        <v>261</v>
      </c>
      <c r="G5" s="521">
        <f>IF('PR_Programmatic Progress_1A'!F13="","",'PR_Programmatic Progress_1A'!F13)</f>
        <v>41274</v>
      </c>
      <c r="H5" s="4"/>
      <c r="I5" s="4"/>
      <c r="J5" s="4"/>
      <c r="K5" s="4"/>
      <c r="L5" s="4"/>
    </row>
    <row r="6" spans="1:12" s="73" customFormat="1" ht="15" customHeight="1">
      <c r="A6" s="1285" t="s">
        <v>276</v>
      </c>
      <c r="B6" s="1286"/>
      <c r="C6" s="1289"/>
      <c r="D6" s="1703">
        <f>IF('PR_Programmatic Progress_1A'!C14="Select","",'PR_Programmatic Progress_1A'!C14)</f>
        <v>5</v>
      </c>
      <c r="E6" s="1704"/>
      <c r="F6" s="1704"/>
      <c r="G6" s="1705"/>
      <c r="H6" s="4"/>
      <c r="I6" s="4"/>
      <c r="J6" s="4"/>
      <c r="K6" s="4"/>
      <c r="L6" s="4"/>
    </row>
    <row r="7" spans="1:12" s="73" customFormat="1" ht="15" customHeight="1" thickBot="1">
      <c r="A7" s="1287" t="s">
        <v>242</v>
      </c>
      <c r="B7" s="1288"/>
      <c r="C7" s="1290"/>
      <c r="D7" s="1706" t="str">
        <f>IF('PR_Programmatic Progress_1A'!C10="Select","",'PR_Programmatic Progress_1A'!C10)</f>
        <v>EUR</v>
      </c>
      <c r="E7" s="1707"/>
      <c r="F7" s="1707"/>
      <c r="G7" s="1708"/>
      <c r="H7" s="4"/>
      <c r="I7" s="4"/>
      <c r="J7" s="4"/>
      <c r="K7" s="4"/>
      <c r="L7" s="4"/>
    </row>
    <row r="8" spans="1:12" s="63" customFormat="1" ht="15.75" customHeight="1">
      <c r="A8" s="10"/>
      <c r="B8" s="10"/>
      <c r="C8" s="10"/>
      <c r="D8" s="36"/>
      <c r="E8" s="10"/>
      <c r="F8" s="12"/>
      <c r="G8" s="11"/>
      <c r="H8" s="10"/>
      <c r="I8" s="12"/>
      <c r="J8" s="12"/>
      <c r="K8" s="13"/>
      <c r="L8" s="13"/>
    </row>
    <row r="9" spans="1:12" s="752" customFormat="1" ht="27" customHeight="1">
      <c r="A9" s="1710" t="s">
        <v>306</v>
      </c>
      <c r="B9" s="1710"/>
      <c r="C9" s="1710"/>
      <c r="D9" s="1710"/>
      <c r="E9" s="1710"/>
      <c r="F9" s="1710"/>
      <c r="G9" s="1710"/>
      <c r="H9" s="1710"/>
      <c r="I9" s="1710"/>
      <c r="J9" s="1710"/>
      <c r="K9" s="527"/>
      <c r="L9" s="542"/>
    </row>
    <row r="10" spans="1:12" s="752" customFormat="1" ht="27" customHeight="1" thickBot="1">
      <c r="A10" s="737" t="s">
        <v>132</v>
      </c>
      <c r="B10" s="736"/>
      <c r="C10" s="736"/>
      <c r="D10" s="736"/>
      <c r="E10" s="736"/>
      <c r="F10" s="736"/>
      <c r="G10" s="736"/>
      <c r="H10" s="736"/>
      <c r="I10" s="736"/>
      <c r="J10" s="736"/>
      <c r="K10" s="527"/>
      <c r="L10" s="542"/>
    </row>
    <row r="11" spans="1:12" s="63" customFormat="1" ht="75" customHeight="1">
      <c r="A11" s="1661"/>
      <c r="B11" s="1658"/>
      <c r="C11" s="501" t="s">
        <v>248</v>
      </c>
      <c r="D11" s="501" t="s">
        <v>64</v>
      </c>
      <c r="E11" s="181" t="s">
        <v>249</v>
      </c>
      <c r="F11" s="1713" t="s">
        <v>250</v>
      </c>
      <c r="G11" s="1714"/>
      <c r="H11" s="501" t="s">
        <v>52</v>
      </c>
      <c r="I11" s="501" t="s">
        <v>65</v>
      </c>
      <c r="J11" s="501" t="s">
        <v>249</v>
      </c>
      <c r="K11" s="182" t="s">
        <v>250</v>
      </c>
      <c r="L11" s="13"/>
    </row>
    <row r="12" spans="1:12" s="63" customFormat="1" ht="75" customHeight="1">
      <c r="A12" s="1711" t="s">
        <v>453</v>
      </c>
      <c r="B12" s="1712"/>
      <c r="C12" s="484">
        <f>C13+C14</f>
        <v>284476</v>
      </c>
      <c r="D12" s="484">
        <f>D13+D14</f>
        <v>276493.61261999997</v>
      </c>
      <c r="E12" s="479">
        <f>IF(C12="",IF(D12="","",C12-D12),C12-D12)</f>
        <v>7982.387380000029</v>
      </c>
      <c r="F12" s="1690"/>
      <c r="G12" s="1691"/>
      <c r="H12" s="484">
        <f>H13+H14</f>
        <v>2616488</v>
      </c>
      <c r="I12" s="484">
        <f>I13+I14</f>
        <v>2444433.96918</v>
      </c>
      <c r="J12" s="479">
        <f>IF(H12="",IF(I12="","",H12-I12),H12-I12)</f>
        <v>172054.03081999999</v>
      </c>
      <c r="K12" s="377"/>
      <c r="L12" s="13"/>
    </row>
    <row r="13" spans="1:12" s="63" customFormat="1" ht="408.75" customHeight="1">
      <c r="A13" s="1696" t="s">
        <v>251</v>
      </c>
      <c r="B13" s="1697"/>
      <c r="C13" s="471">
        <v>106061</v>
      </c>
      <c r="D13" s="471">
        <v>124243.87911</v>
      </c>
      <c r="E13" s="479">
        <f>IF(C13="",IF(D13="",0,C13-D13),C13-D13)</f>
        <v>-18182.879109999994</v>
      </c>
      <c r="F13" s="1694" t="s">
        <v>839</v>
      </c>
      <c r="G13" s="1695"/>
      <c r="H13" s="471">
        <v>1022443</v>
      </c>
      <c r="I13" s="471">
        <v>872089.5691099998</v>
      </c>
      <c r="J13" s="479">
        <f>IF(H13="",IF(I13="",0,H13-I13),H13-I13)</f>
        <v>150353.4308900002</v>
      </c>
      <c r="K13" s="887" t="s">
        <v>837</v>
      </c>
      <c r="L13" s="13"/>
    </row>
    <row r="14" spans="1:12" s="63" customFormat="1" ht="118.5" customHeight="1">
      <c r="A14" s="1696" t="s">
        <v>252</v>
      </c>
      <c r="B14" s="1697"/>
      <c r="C14" s="471">
        <v>178415</v>
      </c>
      <c r="D14" s="471">
        <v>152249.73351</v>
      </c>
      <c r="E14" s="479">
        <f>IF(C14="",IF(D14="",0,C14-D14),C14-D14)</f>
        <v>26165.26649000001</v>
      </c>
      <c r="F14" s="1634" t="s">
        <v>836</v>
      </c>
      <c r="G14" s="1698"/>
      <c r="H14" s="471">
        <v>1594045</v>
      </c>
      <c r="I14" s="471">
        <v>1572344.40007</v>
      </c>
      <c r="J14" s="479">
        <f>IF(H14="",IF(I14="",0,H14-I14),H14-I14)</f>
        <v>21700.599930000026</v>
      </c>
      <c r="K14" s="887" t="s">
        <v>838</v>
      </c>
      <c r="L14" s="13"/>
    </row>
    <row r="15" spans="1:14" s="754" customFormat="1" ht="18.75" customHeight="1" thickBot="1">
      <c r="A15" s="481"/>
      <c r="B15" s="481"/>
      <c r="C15" s="482"/>
      <c r="D15" s="482"/>
      <c r="E15" s="483"/>
      <c r="F15" s="543"/>
      <c r="G15" s="543"/>
      <c r="H15" s="482"/>
      <c r="I15" s="482"/>
      <c r="J15" s="483"/>
      <c r="K15" s="543"/>
      <c r="L15" s="190"/>
      <c r="M15" s="753"/>
      <c r="N15" s="753"/>
    </row>
    <row r="16" spans="1:12" s="63" customFormat="1" ht="91.5" customHeight="1">
      <c r="A16" s="1661"/>
      <c r="B16" s="1658"/>
      <c r="C16" s="501" t="s">
        <v>415</v>
      </c>
      <c r="D16" s="501" t="s">
        <v>64</v>
      </c>
      <c r="E16" s="181" t="s">
        <v>249</v>
      </c>
      <c r="F16" s="1635" t="s">
        <v>250</v>
      </c>
      <c r="G16" s="1672"/>
      <c r="H16" s="501" t="s">
        <v>52</v>
      </c>
      <c r="I16" s="501" t="s">
        <v>65</v>
      </c>
      <c r="J16" s="501" t="s">
        <v>249</v>
      </c>
      <c r="K16" s="183" t="s">
        <v>250</v>
      </c>
      <c r="L16" s="37"/>
    </row>
    <row r="17" spans="1:12" s="63" customFormat="1" ht="78.75" customHeight="1">
      <c r="A17" s="1653" t="s">
        <v>53</v>
      </c>
      <c r="B17" s="1702"/>
      <c r="C17" s="479">
        <f>C18+C19</f>
        <v>46350</v>
      </c>
      <c r="D17" s="479">
        <f>D18+D19</f>
        <v>12470.90497</v>
      </c>
      <c r="E17" s="479">
        <f>IF(C17="",IF(D17="","",C17-D17),C17-D17)</f>
        <v>33879.09503</v>
      </c>
      <c r="F17" s="1692"/>
      <c r="G17" s="1693"/>
      <c r="H17" s="487">
        <f>H18+H19</f>
        <v>281347</v>
      </c>
      <c r="I17" s="487">
        <f>I18+I19</f>
        <v>241487.12993999998</v>
      </c>
      <c r="J17" s="487">
        <f>IF(H17="",IF(I17="","",H17-I17),H17-I17)</f>
        <v>39859.870060000016</v>
      </c>
      <c r="K17" s="547"/>
      <c r="L17" s="37"/>
    </row>
    <row r="18" spans="1:12" s="63" customFormat="1" ht="14.25">
      <c r="A18" s="1699" t="s">
        <v>40</v>
      </c>
      <c r="B18" s="1700"/>
      <c r="C18" s="471"/>
      <c r="D18" s="471"/>
      <c r="E18" s="485">
        <f>IF(C18="",IF(D18="",0,C18-D18),C18-D18)</f>
        <v>0</v>
      </c>
      <c r="F18" s="1634"/>
      <c r="G18" s="1630"/>
      <c r="H18" s="471"/>
      <c r="I18" s="471"/>
      <c r="J18" s="487">
        <f>IF(H18="",IF(I18="",0,H18-I18),H18-I18)</f>
        <v>0</v>
      </c>
      <c r="K18" s="888"/>
      <c r="L18" s="528"/>
    </row>
    <row r="19" spans="1:12" s="63" customFormat="1" ht="333" customHeight="1" thickBot="1">
      <c r="A19" s="1688" t="s">
        <v>41</v>
      </c>
      <c r="B19" s="1689"/>
      <c r="C19" s="472">
        <v>46350</v>
      </c>
      <c r="D19" s="472">
        <v>12470.90497</v>
      </c>
      <c r="E19" s="485">
        <f>IF(C19="",IF(D19="",0,C19-D19),C19-D19)</f>
        <v>33879.09503</v>
      </c>
      <c r="F19" s="1675" t="s">
        <v>834</v>
      </c>
      <c r="G19" s="1687"/>
      <c r="H19" s="472">
        <v>281347</v>
      </c>
      <c r="I19" s="472">
        <v>241487.12993999998</v>
      </c>
      <c r="J19" s="486">
        <f>IF(H19="",IF(I19="",0,H19-I19),H19-I19)</f>
        <v>39859.870060000016</v>
      </c>
      <c r="K19" s="889" t="s">
        <v>835</v>
      </c>
      <c r="L19" s="528"/>
    </row>
    <row r="20" spans="1:12" s="63" customFormat="1" ht="10.5" customHeight="1">
      <c r="A20" s="173"/>
      <c r="B20" s="178"/>
      <c r="C20" s="187"/>
      <c r="D20" s="187"/>
      <c r="E20" s="187"/>
      <c r="F20" s="179"/>
      <c r="G20" s="544"/>
      <c r="H20" s="187"/>
      <c r="I20" s="187"/>
      <c r="J20" s="187"/>
      <c r="K20" s="187"/>
      <c r="L20" s="528"/>
    </row>
    <row r="21" spans="1:12" ht="19.5" customHeight="1">
      <c r="A21" s="173"/>
      <c r="B21" s="545"/>
      <c r="C21" s="545"/>
      <c r="D21" s="545"/>
      <c r="E21" s="545"/>
      <c r="F21" s="545"/>
      <c r="G21" s="545"/>
      <c r="H21" s="546"/>
      <c r="I21" s="545"/>
      <c r="J21" s="545"/>
      <c r="K21" s="545"/>
      <c r="L21" s="3"/>
    </row>
  </sheetData>
  <sheetProtection password="92D1" sheet="1" formatCells="0" formatColumns="0" formatRows="0"/>
  <mergeCells count="22">
    <mergeCell ref="A1:G1"/>
    <mergeCell ref="A9:J9"/>
    <mergeCell ref="A12:B12"/>
    <mergeCell ref="A11:B11"/>
    <mergeCell ref="F11:G11"/>
    <mergeCell ref="A3:C3"/>
    <mergeCell ref="A18:B18"/>
    <mergeCell ref="D3:G3"/>
    <mergeCell ref="A13:B13"/>
    <mergeCell ref="A17:B17"/>
    <mergeCell ref="D6:G6"/>
    <mergeCell ref="D7:G7"/>
    <mergeCell ref="F19:G19"/>
    <mergeCell ref="A19:B19"/>
    <mergeCell ref="F16:G16"/>
    <mergeCell ref="F12:G12"/>
    <mergeCell ref="F17:G17"/>
    <mergeCell ref="F13:G13"/>
    <mergeCell ref="A14:B14"/>
    <mergeCell ref="F14:G14"/>
    <mergeCell ref="F18:G18"/>
    <mergeCell ref="A16:B16"/>
  </mergeCells>
  <conditionalFormatting sqref="J20 E15:E16 J15 K17:K20 F16:F17 C20:G20 H13:I14 C17:D19 H17:I20 C13:D14">
    <cfRule type="cellIs" priority="7" dxfId="13" operator="lessThan" stopIfTrue="1">
      <formula>0</formula>
    </cfRule>
  </conditionalFormatting>
  <conditionalFormatting sqref="I20:K20 E15:E16 J15:J16 F16:F17 H17:H20 K17:K19 C20:G20 H18:I19">
    <cfRule type="cellIs" priority="6" dxfId="12" operator="lessThan" stopIfTrue="1">
      <formula>0</formula>
    </cfRule>
  </conditionalFormatting>
  <dataValidations count="1">
    <dataValidation type="list" allowBlank="1" showInputMessage="1" showErrorMessage="1" sqref="C2:F2">
      <formula1>"Select,USD,EUR"</formula1>
    </dataValidation>
  </dataValidations>
  <printOptions horizontalCentered="1"/>
  <pageMargins left="0.7480314960629921" right="0.7480314960629921" top="0.3937007874015748" bottom="0.3937007874015748" header="0.5118110236220472" footer="0.5118110236220472"/>
  <pageSetup cellComments="asDisplayed" fitToHeight="0" fitToWidth="1" horizontalDpi="600" verticalDpi="600" orientation="landscape" paperSize="9" scale="35" r:id="rId1"/>
  <headerFooter alignWithMargins="0">
    <oddFooter>&amp;L&amp;9&amp;F&amp;C&amp;A&amp;R&amp;9Page &amp;P of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Z96"/>
  <sheetViews>
    <sheetView view="pageBreakPreview" zoomScaleNormal="55" zoomScaleSheetLayoutView="100" zoomScalePageLayoutView="0" workbookViewId="0" topLeftCell="A67">
      <selection activeCell="E92" sqref="E92"/>
    </sheetView>
  </sheetViews>
  <sheetFormatPr defaultColWidth="9.140625" defaultRowHeight="12.75"/>
  <cols>
    <col min="1" max="7" width="18.140625" style="986" customWidth="1"/>
    <col min="8" max="8" width="47.28125" style="986" customWidth="1"/>
    <col min="9" max="11" width="18.140625" style="986" customWidth="1"/>
    <col min="12" max="12" width="42.8515625" style="986" customWidth="1"/>
    <col min="13" max="13" width="4.28125" style="986" customWidth="1"/>
    <col min="14" max="15" width="9.140625" style="986" customWidth="1"/>
    <col min="16" max="26" width="0" style="986" hidden="1" customWidth="1"/>
    <col min="27" max="16384" width="9.140625" style="986" customWidth="1"/>
  </cols>
  <sheetData>
    <row r="1" spans="1:13" ht="18">
      <c r="A1" s="1789" t="s">
        <v>493</v>
      </c>
      <c r="B1" s="1789"/>
      <c r="C1" s="1789"/>
      <c r="D1" s="1789"/>
      <c r="E1" s="1789"/>
      <c r="F1" s="1789"/>
      <c r="G1" s="915"/>
      <c r="H1" s="915"/>
      <c r="I1" s="916"/>
      <c r="J1" s="916"/>
      <c r="K1" s="916"/>
      <c r="L1" s="984"/>
      <c r="M1" s="985"/>
    </row>
    <row r="2" spans="1:13" ht="7.5" customHeight="1" thickBot="1">
      <c r="A2" s="72"/>
      <c r="B2" s="72"/>
      <c r="C2" s="72"/>
      <c r="D2" s="917"/>
      <c r="E2" s="454"/>
      <c r="F2" s="918"/>
      <c r="G2" s="524"/>
      <c r="H2" s="72"/>
      <c r="I2" s="916"/>
      <c r="J2" s="916"/>
      <c r="K2" s="916"/>
      <c r="L2" s="984"/>
      <c r="M2" s="985"/>
    </row>
    <row r="3" spans="1:13" ht="12.75">
      <c r="A3" s="1790" t="s">
        <v>75</v>
      </c>
      <c r="B3" s="1791"/>
      <c r="C3" s="1792" t="str">
        <f>'PR_Programmatic Progress_1A'!C5:F5</f>
        <v>Montenegro</v>
      </c>
      <c r="D3" s="1793"/>
      <c r="E3" s="454"/>
      <c r="F3" s="1794" t="s">
        <v>76</v>
      </c>
      <c r="G3" s="1795"/>
      <c r="H3" s="1795"/>
      <c r="I3" s="916"/>
      <c r="J3" s="916"/>
      <c r="K3" s="916"/>
      <c r="L3" s="984"/>
      <c r="M3" s="985"/>
    </row>
    <row r="4" spans="1:13" ht="12.75">
      <c r="A4" s="1770" t="s">
        <v>77</v>
      </c>
      <c r="B4" s="1771"/>
      <c r="C4" s="1772" t="str">
        <f>'PR_Programmatic Progress_1A'!C7:F7</f>
        <v>MNT-910-G03-H</v>
      </c>
      <c r="D4" s="1773"/>
      <c r="E4" s="454"/>
      <c r="F4" s="1795"/>
      <c r="G4" s="1795"/>
      <c r="H4" s="1795"/>
      <c r="I4" s="916"/>
      <c r="J4" s="916"/>
      <c r="K4" s="916"/>
      <c r="L4" s="984"/>
      <c r="M4" s="985"/>
    </row>
    <row r="5" spans="1:13" ht="12.75">
      <c r="A5" s="1770" t="s">
        <v>78</v>
      </c>
      <c r="B5" s="1771"/>
      <c r="C5" s="1772" t="str">
        <f>'PR_Programmatic Progress_1A'!C8:F8</f>
        <v>UNDP</v>
      </c>
      <c r="D5" s="1773"/>
      <c r="E5" s="454"/>
      <c r="F5" s="1313" t="s">
        <v>609</v>
      </c>
      <c r="G5" s="524"/>
      <c r="H5" s="72"/>
      <c r="I5" s="916"/>
      <c r="J5" s="916"/>
      <c r="K5" s="916"/>
      <c r="L5" s="984"/>
      <c r="M5" s="985"/>
    </row>
    <row r="6" spans="1:13" ht="13.5" thickBot="1">
      <c r="A6" s="1774" t="s">
        <v>1</v>
      </c>
      <c r="B6" s="1775"/>
      <c r="C6" s="1776" t="s">
        <v>653</v>
      </c>
      <c r="D6" s="1777"/>
      <c r="E6" s="454"/>
      <c r="F6" s="918"/>
      <c r="G6" s="524"/>
      <c r="H6" s="72"/>
      <c r="I6" s="916"/>
      <c r="J6" s="916"/>
      <c r="K6" s="916"/>
      <c r="L6" s="984"/>
      <c r="M6" s="985"/>
    </row>
    <row r="7" spans="1:13" ht="12.75">
      <c r="A7" s="1778"/>
      <c r="B7" s="1778"/>
      <c r="C7" s="72"/>
      <c r="D7" s="72"/>
      <c r="E7" s="72"/>
      <c r="F7" s="72"/>
      <c r="G7" s="919" t="s">
        <v>80</v>
      </c>
      <c r="H7" s="984"/>
      <c r="I7" s="916"/>
      <c r="J7" s="916"/>
      <c r="K7" s="919" t="s">
        <v>80</v>
      </c>
      <c r="L7" s="984"/>
      <c r="M7" s="985"/>
    </row>
    <row r="8" spans="1:13" ht="12.75">
      <c r="A8" s="1779"/>
      <c r="B8" s="1779"/>
      <c r="C8" s="1009"/>
      <c r="D8" s="984"/>
      <c r="E8" s="1764" t="s">
        <v>81</v>
      </c>
      <c r="F8" s="920" t="s">
        <v>82</v>
      </c>
      <c r="G8" s="921">
        <v>40909</v>
      </c>
      <c r="H8" s="1010"/>
      <c r="I8" s="1764" t="s">
        <v>83</v>
      </c>
      <c r="J8" s="920" t="s">
        <v>82</v>
      </c>
      <c r="K8" s="921">
        <v>40360</v>
      </c>
      <c r="L8" s="984"/>
      <c r="M8" s="985"/>
    </row>
    <row r="9" spans="1:13" ht="12.75">
      <c r="A9" s="72"/>
      <c r="B9" s="72"/>
      <c r="C9" s="72"/>
      <c r="D9" s="917"/>
      <c r="E9" s="1765"/>
      <c r="F9" s="920" t="s">
        <v>261</v>
      </c>
      <c r="G9" s="921">
        <v>41274</v>
      </c>
      <c r="H9" s="1010"/>
      <c r="I9" s="1765"/>
      <c r="J9" s="920" t="s">
        <v>261</v>
      </c>
      <c r="K9" s="921">
        <v>41274</v>
      </c>
      <c r="L9" s="984"/>
      <c r="M9" s="985"/>
    </row>
    <row r="10" spans="1:13" ht="40.5" customHeight="1">
      <c r="A10" s="72"/>
      <c r="B10" s="72"/>
      <c r="C10" s="913"/>
      <c r="D10" s="917"/>
      <c r="E10" s="72"/>
      <c r="F10" s="72"/>
      <c r="G10" s="922"/>
      <c r="H10" s="1011" t="s">
        <v>84</v>
      </c>
      <c r="I10" s="72"/>
      <c r="J10" s="72"/>
      <c r="K10" s="72"/>
      <c r="L10" s="984"/>
      <c r="M10" s="985"/>
    </row>
    <row r="11" spans="1:13" ht="5.25" customHeight="1">
      <c r="A11" s="72"/>
      <c r="B11" s="72"/>
      <c r="C11" s="72"/>
      <c r="D11" s="917"/>
      <c r="E11" s="72"/>
      <c r="F11" s="72"/>
      <c r="G11" s="922"/>
      <c r="H11" s="922"/>
      <c r="I11" s="72"/>
      <c r="J11" s="72"/>
      <c r="K11" s="72"/>
      <c r="L11" s="984"/>
      <c r="M11" s="985"/>
    </row>
    <row r="12" spans="1:13" ht="14.25" customHeight="1">
      <c r="A12" s="72"/>
      <c r="B12" s="72"/>
      <c r="C12" s="72"/>
      <c r="D12" s="917"/>
      <c r="E12" s="1766" t="s">
        <v>85</v>
      </c>
      <c r="F12" s="1766"/>
      <c r="G12" s="1766"/>
      <c r="H12" s="1766"/>
      <c r="I12" s="72"/>
      <c r="J12" s="72"/>
      <c r="K12" s="72"/>
      <c r="L12" s="984"/>
      <c r="M12" s="985"/>
    </row>
    <row r="13" spans="1:13" ht="12.75">
      <c r="A13" s="72"/>
      <c r="B13" s="72"/>
      <c r="C13" s="72"/>
      <c r="D13" s="917"/>
      <c r="E13" s="1766"/>
      <c r="F13" s="1766"/>
      <c r="G13" s="1766"/>
      <c r="H13" s="1766"/>
      <c r="I13" s="72"/>
      <c r="J13" s="72"/>
      <c r="K13" s="72"/>
      <c r="L13" s="984"/>
      <c r="M13" s="985"/>
    </row>
    <row r="14" spans="1:13" ht="6" customHeight="1" thickBot="1">
      <c r="A14" s="72"/>
      <c r="B14" s="72"/>
      <c r="C14" s="72"/>
      <c r="D14" s="917"/>
      <c r="E14" s="923"/>
      <c r="F14" s="923"/>
      <c r="G14" s="923"/>
      <c r="H14" s="923"/>
      <c r="I14" s="72"/>
      <c r="J14" s="72"/>
      <c r="K14" s="72"/>
      <c r="L14" s="984"/>
      <c r="M14" s="985"/>
    </row>
    <row r="15" spans="1:26" ht="15.75" customHeight="1" thickBot="1">
      <c r="A15" s="910" t="s">
        <v>86</v>
      </c>
      <c r="B15" s="720"/>
      <c r="C15" s="720"/>
      <c r="D15" s="924"/>
      <c r="E15" s="1745" t="s">
        <v>81</v>
      </c>
      <c r="F15" s="1746"/>
      <c r="G15" s="1746"/>
      <c r="H15" s="1746"/>
      <c r="I15" s="1747" t="s">
        <v>83</v>
      </c>
      <c r="J15" s="1746"/>
      <c r="K15" s="1746"/>
      <c r="L15" s="1717"/>
      <c r="M15" s="985"/>
      <c r="P15" s="1671" t="str">
        <f>IF('PR_Programmatic Progress_1A'!R15="Select","Please select currency on Page
 'PR_Programmatic Achievement (1)'","All amounts are in: "&amp;'PR_Programmatic Progress_1A'!R15)</f>
        <v>All amounts are in: </v>
      </c>
      <c r="Q15" s="1672"/>
      <c r="R15" s="501" t="s">
        <v>248</v>
      </c>
      <c r="S15" s="501" t="s">
        <v>64</v>
      </c>
      <c r="T15" s="181" t="s">
        <v>249</v>
      </c>
      <c r="U15" s="1713" t="s">
        <v>250</v>
      </c>
      <c r="V15" s="1714"/>
      <c r="W15" s="501" t="s">
        <v>52</v>
      </c>
      <c r="X15" s="501" t="s">
        <v>65</v>
      </c>
      <c r="Y15" s="501" t="s">
        <v>249</v>
      </c>
      <c r="Z15" s="182" t="s">
        <v>250</v>
      </c>
    </row>
    <row r="16" spans="1:26" ht="30.75" thickBot="1">
      <c r="A16" s="721" t="s">
        <v>87</v>
      </c>
      <c r="B16" s="1796" t="s">
        <v>88</v>
      </c>
      <c r="C16" s="1796"/>
      <c r="D16" s="925"/>
      <c r="E16" s="912" t="s">
        <v>89</v>
      </c>
      <c r="F16" s="926" t="s">
        <v>90</v>
      </c>
      <c r="G16" s="927" t="s">
        <v>249</v>
      </c>
      <c r="H16" s="928" t="s">
        <v>250</v>
      </c>
      <c r="I16" s="722" t="s">
        <v>91</v>
      </c>
      <c r="J16" s="929" t="s">
        <v>92</v>
      </c>
      <c r="K16" s="930" t="s">
        <v>249</v>
      </c>
      <c r="L16" s="931" t="s">
        <v>250</v>
      </c>
      <c r="M16" s="985"/>
      <c r="P16" s="1797" t="s">
        <v>453</v>
      </c>
      <c r="Q16" s="1798"/>
      <c r="R16" s="484">
        <f>R17+R18</f>
        <v>284476</v>
      </c>
      <c r="S16" s="484">
        <f>S17+S18</f>
        <v>276493.61261999997</v>
      </c>
      <c r="T16" s="479">
        <f>IF(R16="",IF(S16="","",R16-S16),R16-S16)</f>
        <v>7982.387380000029</v>
      </c>
      <c r="U16" s="1690"/>
      <c r="V16" s="1691"/>
      <c r="W16" s="484">
        <f>W17+W18</f>
        <v>2616488</v>
      </c>
      <c r="X16" s="484">
        <f>X17+X18</f>
        <v>2444433.96918</v>
      </c>
      <c r="Y16" s="479">
        <f>IF(W16="",IF(X16="","",W16-X16),W16-X16)</f>
        <v>172054.03081999999</v>
      </c>
      <c r="Z16" s="377"/>
    </row>
    <row r="17" spans="1:26" ht="76.5">
      <c r="A17" s="932">
        <v>1</v>
      </c>
      <c r="B17" s="1767" t="s">
        <v>93</v>
      </c>
      <c r="C17" s="1768"/>
      <c r="D17" s="1769"/>
      <c r="E17" s="933">
        <v>340250</v>
      </c>
      <c r="F17" s="934">
        <v>373006.36</v>
      </c>
      <c r="G17" s="935">
        <f>IF((E17=0)*AND(F17=0)," ",E17-F17)</f>
        <v>-32756.359999999986</v>
      </c>
      <c r="H17" s="936" t="s">
        <v>794</v>
      </c>
      <c r="I17" s="937">
        <v>856380</v>
      </c>
      <c r="J17" s="938">
        <v>862483.46</v>
      </c>
      <c r="K17" s="935">
        <f aca="true" t="shared" si="0" ref="K17:K29">IF((I17=0)*AND(J17=0)," ",I17-J17)</f>
        <v>-6103.459999999963</v>
      </c>
      <c r="L17" s="939" t="s">
        <v>768</v>
      </c>
      <c r="M17" s="985"/>
      <c r="P17" s="1799" t="s">
        <v>251</v>
      </c>
      <c r="Q17" s="1800"/>
      <c r="R17" s="471">
        <f>'PR_Total PR Cash Outflow_3A'!C13</f>
        <v>106061</v>
      </c>
      <c r="S17" s="471">
        <f>'PR_Total PR Cash Outflow_3A'!D13</f>
        <v>124243.87911</v>
      </c>
      <c r="T17" s="479">
        <f>IF(R17="",IF(S17="",0,R17-S17),R17-S17)</f>
        <v>-18182.879109999994</v>
      </c>
      <c r="U17" s="1634"/>
      <c r="V17" s="1630"/>
      <c r="W17" s="471">
        <f>'PR_Total PR Cash Outflow_3A'!H13</f>
        <v>1022443</v>
      </c>
      <c r="X17" s="471">
        <f>'PR_Total PR Cash Outflow_3A'!I13</f>
        <v>872089.5691099998</v>
      </c>
      <c r="Y17" s="479">
        <f>IF(W17="",IF(X17="",0,W17-X17),W17-X17)</f>
        <v>150353.4308900002</v>
      </c>
      <c r="Z17" s="887"/>
    </row>
    <row r="18" spans="1:26" ht="64.5" thickBot="1">
      <c r="A18" s="940">
        <v>2</v>
      </c>
      <c r="B18" s="1761" t="s">
        <v>94</v>
      </c>
      <c r="C18" s="1762"/>
      <c r="D18" s="1763"/>
      <c r="E18" s="941">
        <v>4500</v>
      </c>
      <c r="F18" s="942">
        <v>13470</v>
      </c>
      <c r="G18" s="935">
        <f aca="true" t="shared" si="1" ref="G18:G29">IF((E18=0)*AND(F18=0)," ",E18-F18)</f>
        <v>-8970</v>
      </c>
      <c r="H18" s="943" t="s">
        <v>795</v>
      </c>
      <c r="I18" s="944">
        <v>104100</v>
      </c>
      <c r="J18" s="945">
        <v>23510.46</v>
      </c>
      <c r="K18" s="935">
        <f t="shared" si="0"/>
        <v>80589.54000000001</v>
      </c>
      <c r="L18" s="946" t="s">
        <v>797</v>
      </c>
      <c r="M18" s="985"/>
      <c r="P18" s="1804" t="s">
        <v>252</v>
      </c>
      <c r="Q18" s="1805"/>
      <c r="R18" s="472">
        <f>'PR_Total PR Cash Outflow_3A'!C14</f>
        <v>178415</v>
      </c>
      <c r="S18" s="472">
        <f>'PR_Total PR Cash Outflow_3A'!D14</f>
        <v>152249.73351</v>
      </c>
      <c r="T18" s="749">
        <f>IF(R18="",IF(S18="",0,R18-S18),R18-S18)</f>
        <v>26165.26649000001</v>
      </c>
      <c r="U18" s="1675"/>
      <c r="V18" s="1803"/>
      <c r="W18" s="472">
        <f>'PR_Total PR Cash Outflow_3A'!H14</f>
        <v>1594045</v>
      </c>
      <c r="X18" s="472">
        <f>'PR_Total PR Cash Outflow_3A'!I14</f>
        <v>1572344.40007</v>
      </c>
      <c r="Y18" s="749">
        <f>IF(W18="",IF(X18="",0,W18-X18),W18-X18)</f>
        <v>21700.599930000026</v>
      </c>
      <c r="Z18" s="1122"/>
    </row>
    <row r="19" spans="1:26" ht="15.75" customHeight="1" thickBot="1">
      <c r="A19" s="940">
        <v>3</v>
      </c>
      <c r="B19" s="1761" t="s">
        <v>95</v>
      </c>
      <c r="C19" s="1762"/>
      <c r="D19" s="1763"/>
      <c r="E19" s="941">
        <v>120035</v>
      </c>
      <c r="F19" s="942">
        <v>151263.36</v>
      </c>
      <c r="G19" s="935">
        <f t="shared" si="1"/>
        <v>-31228.359999999986</v>
      </c>
      <c r="H19" s="936" t="s">
        <v>796</v>
      </c>
      <c r="I19" s="944">
        <v>355185</v>
      </c>
      <c r="J19" s="945">
        <v>366257.71</v>
      </c>
      <c r="K19" s="935">
        <f t="shared" si="0"/>
        <v>-11072.710000000021</v>
      </c>
      <c r="L19" s="946" t="s">
        <v>798</v>
      </c>
      <c r="M19" s="985"/>
      <c r="P19" s="481"/>
      <c r="Q19" s="481"/>
      <c r="R19" s="482"/>
      <c r="S19" s="482"/>
      <c r="T19" s="483"/>
      <c r="U19" s="543"/>
      <c r="V19" s="543"/>
      <c r="W19" s="482"/>
      <c r="X19" s="482"/>
      <c r="Y19" s="483"/>
      <c r="Z19" s="543"/>
    </row>
    <row r="20" spans="1:26" ht="15.75" customHeight="1">
      <c r="A20" s="940">
        <v>4</v>
      </c>
      <c r="B20" s="1761" t="s">
        <v>96</v>
      </c>
      <c r="C20" s="1762"/>
      <c r="D20" s="1763"/>
      <c r="E20" s="941">
        <v>46350</v>
      </c>
      <c r="F20" s="942">
        <v>45432.95</v>
      </c>
      <c r="G20" s="935">
        <f t="shared" si="1"/>
        <v>917.0500000000029</v>
      </c>
      <c r="H20" s="943" t="s">
        <v>764</v>
      </c>
      <c r="I20" s="944">
        <v>281347</v>
      </c>
      <c r="J20" s="945">
        <v>241487.12994</v>
      </c>
      <c r="K20" s="935">
        <f t="shared" si="0"/>
        <v>39859.87005999999</v>
      </c>
      <c r="L20" s="946" t="s">
        <v>799</v>
      </c>
      <c r="M20" s="985"/>
      <c r="P20" s="1671"/>
      <c r="Q20" s="1672"/>
      <c r="R20" s="501" t="s">
        <v>415</v>
      </c>
      <c r="S20" s="501" t="s">
        <v>64</v>
      </c>
      <c r="T20" s="181" t="s">
        <v>249</v>
      </c>
      <c r="U20" s="1635" t="s">
        <v>250</v>
      </c>
      <c r="V20" s="1672"/>
      <c r="W20" s="501" t="s">
        <v>52</v>
      </c>
      <c r="X20" s="501" t="s">
        <v>65</v>
      </c>
      <c r="Y20" s="501" t="s">
        <v>249</v>
      </c>
      <c r="Z20" s="183" t="s">
        <v>250</v>
      </c>
    </row>
    <row r="21" spans="1:26" ht="15">
      <c r="A21" s="940">
        <v>5</v>
      </c>
      <c r="B21" s="1761" t="s">
        <v>97</v>
      </c>
      <c r="C21" s="1762"/>
      <c r="D21" s="1763"/>
      <c r="E21" s="941">
        <v>0</v>
      </c>
      <c r="F21" s="942">
        <v>0</v>
      </c>
      <c r="G21" s="935">
        <v>0</v>
      </c>
      <c r="H21" s="943"/>
      <c r="I21" s="944">
        <v>0</v>
      </c>
      <c r="J21" s="945">
        <v>0</v>
      </c>
      <c r="K21" s="935" t="str">
        <f t="shared" si="0"/>
        <v> </v>
      </c>
      <c r="L21" s="946"/>
      <c r="M21" s="985"/>
      <c r="P21" s="1806" t="s">
        <v>53</v>
      </c>
      <c r="Q21" s="1807"/>
      <c r="R21" s="479">
        <f>R22+R23</f>
        <v>46350</v>
      </c>
      <c r="S21" s="479">
        <f>S22+S23</f>
        <v>12470.90497</v>
      </c>
      <c r="T21" s="479">
        <f>IF(R21="",IF(S21="","",R21-S21),R21-S21)</f>
        <v>33879.09503</v>
      </c>
      <c r="U21" s="1692"/>
      <c r="V21" s="1693"/>
      <c r="W21" s="487">
        <f>W22+W23</f>
        <v>281347</v>
      </c>
      <c r="X21" s="487">
        <f>X22+X23</f>
        <v>241487.12993999998</v>
      </c>
      <c r="Y21" s="487">
        <f>IF(W21="",IF(X21="","",W21-X21),W21-X21)</f>
        <v>39859.870060000016</v>
      </c>
      <c r="Z21" s="547"/>
    </row>
    <row r="22" spans="1:26" ht="14.25">
      <c r="A22" s="940">
        <v>6</v>
      </c>
      <c r="B22" s="1728" t="s">
        <v>98</v>
      </c>
      <c r="C22" s="1729"/>
      <c r="D22" s="1730"/>
      <c r="E22" s="941">
        <v>0</v>
      </c>
      <c r="F22" s="942">
        <v>0</v>
      </c>
      <c r="G22" s="935">
        <v>0</v>
      </c>
      <c r="H22" s="943"/>
      <c r="I22" s="944">
        <v>0</v>
      </c>
      <c r="J22" s="945">
        <v>0</v>
      </c>
      <c r="K22" s="935" t="str">
        <f t="shared" si="0"/>
        <v> </v>
      </c>
      <c r="L22" s="946"/>
      <c r="M22" s="985"/>
      <c r="P22" s="1699" t="s">
        <v>40</v>
      </c>
      <c r="Q22" s="1700"/>
      <c r="R22" s="471">
        <f>'PR_Total PR Cash Outflow_3A'!C18</f>
        <v>0</v>
      </c>
      <c r="S22" s="471">
        <f>'PR_Total PR Cash Outflow_3A'!D18</f>
        <v>0</v>
      </c>
      <c r="T22" s="485">
        <f>IF(R22="",IF(S22="",0,R22-S22),R22-S22)</f>
        <v>0</v>
      </c>
      <c r="U22" s="1634"/>
      <c r="V22" s="1630"/>
      <c r="W22" s="471">
        <f>'PR_Total PR Cash Outflow_3A'!H18</f>
        <v>0</v>
      </c>
      <c r="X22" s="471">
        <f>'PR_Total PR Cash Outflow_3A'!I18</f>
        <v>0</v>
      </c>
      <c r="Y22" s="487">
        <f>IF(W22="",IF(X22="",0,W22-X22),W22-X22)</f>
        <v>0</v>
      </c>
      <c r="Z22" s="888"/>
    </row>
    <row r="23" spans="1:26" ht="64.5" thickBot="1">
      <c r="A23" s="947">
        <v>7</v>
      </c>
      <c r="B23" s="1728" t="s">
        <v>99</v>
      </c>
      <c r="C23" s="1729"/>
      <c r="D23" s="1730"/>
      <c r="E23" s="941">
        <v>10000</v>
      </c>
      <c r="F23" s="942">
        <v>22613.76</v>
      </c>
      <c r="G23" s="935">
        <f t="shared" si="1"/>
        <v>-12613.759999999998</v>
      </c>
      <c r="H23" s="943" t="s">
        <v>795</v>
      </c>
      <c r="I23" s="944">
        <v>130400</v>
      </c>
      <c r="J23" s="945">
        <v>121970.76</v>
      </c>
      <c r="K23" s="935">
        <f t="shared" si="0"/>
        <v>8429.240000000005</v>
      </c>
      <c r="L23" s="946" t="s">
        <v>800</v>
      </c>
      <c r="M23" s="985"/>
      <c r="P23" s="1801" t="s">
        <v>41</v>
      </c>
      <c r="Q23" s="1802"/>
      <c r="R23" s="472">
        <f>'PR_Total PR Cash Outflow_3A'!C19</f>
        <v>46350</v>
      </c>
      <c r="S23" s="472">
        <f>'PR_Total PR Cash Outflow_3A'!D19</f>
        <v>12470.90497</v>
      </c>
      <c r="T23" s="1121">
        <f>IF(R23="",IF(S23="",0,R23-S23),R23-S23)</f>
        <v>33879.09503</v>
      </c>
      <c r="U23" s="1675"/>
      <c r="V23" s="1803"/>
      <c r="W23" s="472">
        <f>'PR_Total PR Cash Outflow_3A'!H19</f>
        <v>281347</v>
      </c>
      <c r="X23" s="472">
        <f>'PR_Total PR Cash Outflow_3A'!I19</f>
        <v>241487.12993999998</v>
      </c>
      <c r="Y23" s="486">
        <f>IF(W23="",IF(X23="",0,W23-X23),W23-X23)</f>
        <v>39859.870060000016</v>
      </c>
      <c r="Z23" s="889"/>
    </row>
    <row r="24" spans="1:13" ht="63.75">
      <c r="A24" s="948">
        <v>8</v>
      </c>
      <c r="B24" s="1728" t="s">
        <v>100</v>
      </c>
      <c r="C24" s="1729"/>
      <c r="D24" s="1730"/>
      <c r="E24" s="949">
        <v>16475</v>
      </c>
      <c r="F24" s="950">
        <v>49252.46</v>
      </c>
      <c r="G24" s="935">
        <f t="shared" si="1"/>
        <v>-32777.46</v>
      </c>
      <c r="H24" s="951" t="s">
        <v>801</v>
      </c>
      <c r="I24" s="944">
        <v>200475</v>
      </c>
      <c r="J24" s="945">
        <v>181213.56</v>
      </c>
      <c r="K24" s="935">
        <f t="shared" si="0"/>
        <v>19261.440000000002</v>
      </c>
      <c r="L24" s="952" t="s">
        <v>802</v>
      </c>
      <c r="M24" s="985"/>
    </row>
    <row r="25" spans="1:13" ht="76.5">
      <c r="A25" s="948">
        <v>9</v>
      </c>
      <c r="B25" s="1728" t="s">
        <v>479</v>
      </c>
      <c r="C25" s="1729"/>
      <c r="D25" s="1730"/>
      <c r="E25" s="949">
        <v>28575</v>
      </c>
      <c r="F25" s="950">
        <v>121504.93</v>
      </c>
      <c r="G25" s="935">
        <f t="shared" si="1"/>
        <v>-92929.93</v>
      </c>
      <c r="H25" s="951" t="s">
        <v>803</v>
      </c>
      <c r="I25" s="944">
        <v>270125</v>
      </c>
      <c r="J25" s="945">
        <v>238192.68</v>
      </c>
      <c r="K25" s="935">
        <f t="shared" si="0"/>
        <v>31932.320000000007</v>
      </c>
      <c r="L25" s="952" t="s">
        <v>804</v>
      </c>
      <c r="M25" s="985"/>
    </row>
    <row r="26" spans="1:13" ht="12.75">
      <c r="A26" s="948">
        <v>10</v>
      </c>
      <c r="B26" s="1728" t="s">
        <v>480</v>
      </c>
      <c r="C26" s="1729"/>
      <c r="D26" s="1730"/>
      <c r="E26" s="949">
        <v>0</v>
      </c>
      <c r="F26" s="950"/>
      <c r="G26" s="935" t="str">
        <f t="shared" si="1"/>
        <v> </v>
      </c>
      <c r="H26" s="951"/>
      <c r="I26" s="944">
        <v>0</v>
      </c>
      <c r="J26" s="945">
        <v>0</v>
      </c>
      <c r="K26" s="935" t="str">
        <f t="shared" si="0"/>
        <v> </v>
      </c>
      <c r="L26" s="952"/>
      <c r="M26" s="985"/>
    </row>
    <row r="27" spans="1:13" ht="12.75">
      <c r="A27" s="948">
        <v>11</v>
      </c>
      <c r="B27" s="1728" t="s">
        <v>101</v>
      </c>
      <c r="C27" s="1729"/>
      <c r="D27" s="1730"/>
      <c r="E27" s="949">
        <v>45550</v>
      </c>
      <c r="F27" s="950">
        <v>50590.88</v>
      </c>
      <c r="G27" s="935">
        <f t="shared" si="1"/>
        <v>-5040.879999999997</v>
      </c>
      <c r="H27" s="951"/>
      <c r="I27" s="944">
        <v>131350</v>
      </c>
      <c r="J27" s="945">
        <v>121610.09</v>
      </c>
      <c r="K27" s="935">
        <f t="shared" si="0"/>
        <v>9739.910000000003</v>
      </c>
      <c r="L27" s="952"/>
      <c r="M27" s="985"/>
    </row>
    <row r="28" spans="1:13" ht="51">
      <c r="A28" s="948">
        <v>12</v>
      </c>
      <c r="B28" s="1728" t="s">
        <v>102</v>
      </c>
      <c r="C28" s="1729"/>
      <c r="D28" s="1730"/>
      <c r="E28" s="949">
        <v>132050.55</v>
      </c>
      <c r="F28" s="950">
        <v>117149.11</v>
      </c>
      <c r="G28" s="935">
        <f t="shared" si="1"/>
        <v>14901.439999999988</v>
      </c>
      <c r="H28" s="951" t="s">
        <v>805</v>
      </c>
      <c r="I28" s="944">
        <v>287125.55</v>
      </c>
      <c r="J28" s="945">
        <v>277753.71</v>
      </c>
      <c r="K28" s="935">
        <f t="shared" si="0"/>
        <v>9371.839999999967</v>
      </c>
      <c r="L28" s="952"/>
      <c r="M28" s="985"/>
    </row>
    <row r="29" spans="1:13" ht="13.5" thickBot="1">
      <c r="A29" s="953">
        <v>13</v>
      </c>
      <c r="B29" s="1740" t="s">
        <v>103</v>
      </c>
      <c r="C29" s="1741"/>
      <c r="D29" s="1742"/>
      <c r="E29" s="949">
        <v>0</v>
      </c>
      <c r="F29" s="954">
        <v>1004.44</v>
      </c>
      <c r="G29" s="935">
        <f t="shared" si="1"/>
        <v>-1004.44</v>
      </c>
      <c r="H29" s="955"/>
      <c r="I29" s="956">
        <v>0</v>
      </c>
      <c r="J29" s="957">
        <v>1004.44</v>
      </c>
      <c r="K29" s="935">
        <f t="shared" si="0"/>
        <v>-1004.44</v>
      </c>
      <c r="L29" s="958"/>
      <c r="M29" s="985"/>
    </row>
    <row r="30" spans="1:13" ht="13.5" thickBot="1">
      <c r="A30" s="1743"/>
      <c r="B30" s="1744"/>
      <c r="C30" s="1744"/>
      <c r="D30" s="911" t="s">
        <v>37</v>
      </c>
      <c r="E30" s="959">
        <f>SUM(E17:E29)</f>
        <v>743785.55</v>
      </c>
      <c r="F30" s="959">
        <f>SUM(F17:F29)</f>
        <v>945288.2499999998</v>
      </c>
      <c r="G30" s="960">
        <f>SUM(G17:G29)</f>
        <v>-201502.69999999995</v>
      </c>
      <c r="H30" s="961"/>
      <c r="I30" s="723">
        <f>SUM(I17:I29)</f>
        <v>2616487.55</v>
      </c>
      <c r="J30" s="959">
        <f>SUM(J17:J29)</f>
        <v>2435483.9999399995</v>
      </c>
      <c r="K30" s="959">
        <f>SUM(K17:K29)</f>
        <v>181003.55006</v>
      </c>
      <c r="L30" s="962"/>
      <c r="M30" s="987"/>
    </row>
    <row r="31" spans="1:13" ht="5.25" customHeight="1">
      <c r="A31" s="963"/>
      <c r="B31" s="964"/>
      <c r="C31" s="964"/>
      <c r="D31" s="965"/>
      <c r="E31" s="963"/>
      <c r="F31" s="963"/>
      <c r="G31" s="966"/>
      <c r="H31" s="966"/>
      <c r="I31" s="72"/>
      <c r="J31" s="72"/>
      <c r="K31" s="72"/>
      <c r="L31" s="72"/>
      <c r="M31" s="985"/>
    </row>
    <row r="32" spans="1:13" ht="6" customHeight="1" thickBot="1">
      <c r="A32" s="963"/>
      <c r="B32" s="964"/>
      <c r="C32" s="964"/>
      <c r="D32" s="965"/>
      <c r="E32" s="963"/>
      <c r="F32" s="963"/>
      <c r="G32" s="966"/>
      <c r="H32" s="966"/>
      <c r="I32" s="72"/>
      <c r="J32" s="72"/>
      <c r="K32" s="72"/>
      <c r="L32" s="72"/>
      <c r="M32" s="985"/>
    </row>
    <row r="33" spans="1:13" ht="15.75" thickBot="1">
      <c r="A33" s="910" t="s">
        <v>104</v>
      </c>
      <c r="B33" s="720"/>
      <c r="C33" s="720"/>
      <c r="D33" s="967"/>
      <c r="E33" s="1745" t="s">
        <v>81</v>
      </c>
      <c r="F33" s="1746"/>
      <c r="G33" s="1746"/>
      <c r="H33" s="1746"/>
      <c r="I33" s="1747" t="s">
        <v>83</v>
      </c>
      <c r="J33" s="1746"/>
      <c r="K33" s="1746"/>
      <c r="L33" s="1717"/>
      <c r="M33" s="985"/>
    </row>
    <row r="34" spans="1:13" ht="30.75" thickBot="1">
      <c r="A34" s="721" t="s">
        <v>87</v>
      </c>
      <c r="B34" s="968" t="s">
        <v>105</v>
      </c>
      <c r="C34" s="969" t="s">
        <v>106</v>
      </c>
      <c r="D34" s="970" t="s">
        <v>107</v>
      </c>
      <c r="E34" s="912" t="s">
        <v>89</v>
      </c>
      <c r="F34" s="926" t="s">
        <v>90</v>
      </c>
      <c r="G34" s="930" t="s">
        <v>249</v>
      </c>
      <c r="H34" s="928" t="s">
        <v>250</v>
      </c>
      <c r="I34" s="722" t="s">
        <v>91</v>
      </c>
      <c r="J34" s="929" t="s">
        <v>92</v>
      </c>
      <c r="K34" s="930" t="s">
        <v>249</v>
      </c>
      <c r="L34" s="971" t="s">
        <v>250</v>
      </c>
      <c r="M34" s="988"/>
    </row>
    <row r="35" spans="1:13" s="985" customFormat="1" ht="76.5">
      <c r="A35" s="972">
        <v>1</v>
      </c>
      <c r="B35" s="1449" t="s">
        <v>119</v>
      </c>
      <c r="C35" s="1450" t="s">
        <v>654</v>
      </c>
      <c r="D35" s="1451" t="s">
        <v>640</v>
      </c>
      <c r="E35" s="949">
        <v>173145.9</v>
      </c>
      <c r="F35" s="949">
        <v>161991.41</v>
      </c>
      <c r="G35" s="935">
        <f>IF((E35=0)*AND(F35=0)," ",E35-F35)</f>
        <v>11154.48999999999</v>
      </c>
      <c r="H35" s="943" t="s">
        <v>807</v>
      </c>
      <c r="I35" s="937">
        <v>391546.9</v>
      </c>
      <c r="J35" s="938">
        <v>374291.44</v>
      </c>
      <c r="K35" s="935">
        <f>IF((I35=0)*AND(J35=0)," ",I35-J35)</f>
        <v>17255.46000000002</v>
      </c>
      <c r="L35" s="973" t="s">
        <v>806</v>
      </c>
      <c r="M35" s="989"/>
    </row>
    <row r="36" spans="1:13" s="985" customFormat="1" ht="102">
      <c r="A36" s="1464">
        <v>2</v>
      </c>
      <c r="B36" s="1465" t="s">
        <v>119</v>
      </c>
      <c r="C36" s="1466" t="s">
        <v>654</v>
      </c>
      <c r="D36" s="1467" t="s">
        <v>640</v>
      </c>
      <c r="E36" s="949">
        <v>67468.4</v>
      </c>
      <c r="F36" s="949">
        <v>84369.35</v>
      </c>
      <c r="G36" s="935">
        <f aca="true" t="shared" si="2" ref="G36:G49">IF((E36=0)*AND(F36=0)," ",E36-F36)</f>
        <v>-16900.95000000001</v>
      </c>
      <c r="H36" s="943" t="s">
        <v>808</v>
      </c>
      <c r="I36" s="1468">
        <v>206051.4</v>
      </c>
      <c r="J36" s="1469">
        <v>216038.54</v>
      </c>
      <c r="K36" s="935">
        <f aca="true" t="shared" si="3" ref="K36:K49">IF((I36=0)*AND(J36=0)," ",I36-J36)</f>
        <v>-9987.140000000014</v>
      </c>
      <c r="L36" s="973" t="s">
        <v>809</v>
      </c>
      <c r="M36" s="989"/>
    </row>
    <row r="37" spans="1:13" s="985" customFormat="1" ht="216.75">
      <c r="A37" s="1464">
        <v>3</v>
      </c>
      <c r="B37" s="1465" t="s">
        <v>119</v>
      </c>
      <c r="C37" s="1466" t="s">
        <v>654</v>
      </c>
      <c r="D37" s="1467" t="s">
        <v>640</v>
      </c>
      <c r="E37" s="949">
        <v>76788.5</v>
      </c>
      <c r="F37" s="949">
        <v>89769.6</v>
      </c>
      <c r="G37" s="935">
        <f t="shared" si="2"/>
        <v>-12981.100000000006</v>
      </c>
      <c r="H37" s="943" t="s">
        <v>813</v>
      </c>
      <c r="I37" s="1468">
        <v>207697.5</v>
      </c>
      <c r="J37" s="1469">
        <v>206370.2</v>
      </c>
      <c r="K37" s="935">
        <f t="shared" si="3"/>
        <v>1327.2999999999884</v>
      </c>
      <c r="L37" s="973" t="s">
        <v>810</v>
      </c>
      <c r="M37" s="989"/>
    </row>
    <row r="38" spans="1:13" s="985" customFormat="1" ht="76.5">
      <c r="A38" s="1464">
        <v>4</v>
      </c>
      <c r="B38" s="1465" t="s">
        <v>119</v>
      </c>
      <c r="C38" s="1466" t="s">
        <v>654</v>
      </c>
      <c r="D38" s="1467" t="s">
        <v>640</v>
      </c>
      <c r="E38" s="949">
        <v>30652.4</v>
      </c>
      <c r="F38" s="949">
        <v>29399.88</v>
      </c>
      <c r="G38" s="935">
        <f t="shared" si="2"/>
        <v>1252.5200000000004</v>
      </c>
      <c r="H38" s="943" t="s">
        <v>776</v>
      </c>
      <c r="I38" s="1468">
        <v>73166.4</v>
      </c>
      <c r="J38" s="1469">
        <v>72343.01</v>
      </c>
      <c r="K38" s="935">
        <f t="shared" si="3"/>
        <v>823.3899999999994</v>
      </c>
      <c r="L38" s="973" t="s">
        <v>811</v>
      </c>
      <c r="M38" s="989"/>
    </row>
    <row r="39" spans="1:13" s="985" customFormat="1" ht="76.5">
      <c r="A39" s="1464">
        <v>5</v>
      </c>
      <c r="B39" s="1465" t="s">
        <v>119</v>
      </c>
      <c r="C39" s="1466" t="s">
        <v>654</v>
      </c>
      <c r="D39" s="1467" t="s">
        <v>640</v>
      </c>
      <c r="E39" s="949">
        <v>18833.4</v>
      </c>
      <c r="F39" s="949">
        <v>15935.56</v>
      </c>
      <c r="G39" s="935">
        <f t="shared" si="2"/>
        <v>2897.840000000002</v>
      </c>
      <c r="H39" s="943" t="s">
        <v>777</v>
      </c>
      <c r="I39" s="1468">
        <v>65141.4</v>
      </c>
      <c r="J39" s="1469">
        <v>61378.83</v>
      </c>
      <c r="K39" s="935">
        <f t="shared" si="3"/>
        <v>3762.5699999999997</v>
      </c>
      <c r="L39" s="973" t="s">
        <v>812</v>
      </c>
      <c r="M39" s="989"/>
    </row>
    <row r="40" spans="1:13" s="985" customFormat="1" ht="76.5">
      <c r="A40" s="1464">
        <v>6</v>
      </c>
      <c r="B40" s="1465" t="s">
        <v>119</v>
      </c>
      <c r="C40" s="1466" t="s">
        <v>654</v>
      </c>
      <c r="D40" s="1467" t="s">
        <v>640</v>
      </c>
      <c r="E40" s="949">
        <v>22237.9</v>
      </c>
      <c r="F40" s="949">
        <v>17628.17</v>
      </c>
      <c r="G40" s="935">
        <f t="shared" si="2"/>
        <v>4609.730000000003</v>
      </c>
      <c r="H40" s="943" t="s">
        <v>778</v>
      </c>
      <c r="I40" s="1468">
        <v>55297.9</v>
      </c>
      <c r="J40" s="1469">
        <v>51285.05</v>
      </c>
      <c r="K40" s="935">
        <f t="shared" si="3"/>
        <v>4012.8499999999985</v>
      </c>
      <c r="L40" s="973" t="s">
        <v>814</v>
      </c>
      <c r="M40" s="989"/>
    </row>
    <row r="41" spans="1:13" s="985" customFormat="1" ht="51">
      <c r="A41" s="1464">
        <v>7</v>
      </c>
      <c r="B41" s="1465" t="s">
        <v>119</v>
      </c>
      <c r="C41" s="1466" t="s">
        <v>654</v>
      </c>
      <c r="D41" s="1467" t="s">
        <v>641</v>
      </c>
      <c r="E41" s="949">
        <v>40950.55</v>
      </c>
      <c r="F41" s="949">
        <v>35015.46</v>
      </c>
      <c r="G41" s="935">
        <f t="shared" si="2"/>
        <v>5935.090000000004</v>
      </c>
      <c r="H41" s="943" t="s">
        <v>816</v>
      </c>
      <c r="I41" s="1468">
        <v>107604.55</v>
      </c>
      <c r="J41" s="1469">
        <v>81970.67</v>
      </c>
      <c r="K41" s="935">
        <f t="shared" si="3"/>
        <v>25633.880000000005</v>
      </c>
      <c r="L41" s="973" t="s">
        <v>815</v>
      </c>
      <c r="M41" s="989"/>
    </row>
    <row r="42" spans="1:13" s="985" customFormat="1" ht="114.75">
      <c r="A42" s="1464">
        <v>8</v>
      </c>
      <c r="B42" s="1465" t="s">
        <v>119</v>
      </c>
      <c r="C42" s="1466" t="s">
        <v>654</v>
      </c>
      <c r="D42" s="1467" t="s">
        <v>327</v>
      </c>
      <c r="E42" s="949">
        <v>16355</v>
      </c>
      <c r="F42" s="949">
        <v>35416.83</v>
      </c>
      <c r="G42" s="935">
        <f t="shared" si="2"/>
        <v>-19061.83</v>
      </c>
      <c r="H42" s="943" t="s">
        <v>817</v>
      </c>
      <c r="I42" s="1468">
        <v>61793</v>
      </c>
      <c r="J42" s="1469">
        <v>71983.72</v>
      </c>
      <c r="K42" s="935">
        <f t="shared" si="3"/>
        <v>-10190.720000000001</v>
      </c>
      <c r="L42" s="973" t="s">
        <v>818</v>
      </c>
      <c r="M42" s="989"/>
    </row>
    <row r="43" spans="1:13" s="985" customFormat="1" ht="63.75">
      <c r="A43" s="1464">
        <v>9</v>
      </c>
      <c r="B43" s="1465" t="s">
        <v>119</v>
      </c>
      <c r="C43" s="1466" t="s">
        <v>654</v>
      </c>
      <c r="D43" s="1467" t="s">
        <v>176</v>
      </c>
      <c r="E43" s="949">
        <v>19760</v>
      </c>
      <c r="F43" s="949">
        <v>14357.4</v>
      </c>
      <c r="G43" s="935">
        <f t="shared" si="2"/>
        <v>5402.6</v>
      </c>
      <c r="H43" s="943" t="s">
        <v>819</v>
      </c>
      <c r="I43" s="1468">
        <v>109676</v>
      </c>
      <c r="J43" s="1469">
        <v>90663.41</v>
      </c>
      <c r="K43" s="935">
        <f t="shared" si="3"/>
        <v>19012.589999999997</v>
      </c>
      <c r="L43" s="973" t="s">
        <v>820</v>
      </c>
      <c r="M43" s="989"/>
    </row>
    <row r="44" spans="1:13" s="985" customFormat="1" ht="76.5">
      <c r="A44" s="1464">
        <v>10</v>
      </c>
      <c r="B44" s="1465" t="s">
        <v>121</v>
      </c>
      <c r="C44" s="1466" t="s">
        <v>655</v>
      </c>
      <c r="D44" s="1467" t="s">
        <v>323</v>
      </c>
      <c r="E44" s="949">
        <v>35691.95</v>
      </c>
      <c r="F44" s="949">
        <v>47670.73</v>
      </c>
      <c r="G44" s="935">
        <f t="shared" si="2"/>
        <v>-11978.780000000006</v>
      </c>
      <c r="H44" s="943" t="s">
        <v>821</v>
      </c>
      <c r="I44" s="1468">
        <v>189031.95</v>
      </c>
      <c r="J44" s="1469">
        <v>182385.92</v>
      </c>
      <c r="K44" s="935">
        <f t="shared" si="3"/>
        <v>6646.029999999999</v>
      </c>
      <c r="L44" s="973" t="s">
        <v>769</v>
      </c>
      <c r="M44" s="989"/>
    </row>
    <row r="45" spans="1:13" s="985" customFormat="1" ht="63.75">
      <c r="A45" s="1464">
        <v>11</v>
      </c>
      <c r="B45" s="1465" t="s">
        <v>123</v>
      </c>
      <c r="C45" s="1466" t="s">
        <v>656</v>
      </c>
      <c r="D45" s="1467" t="s">
        <v>331</v>
      </c>
      <c r="E45" s="949">
        <v>20879</v>
      </c>
      <c r="F45" s="949">
        <v>46463.08</v>
      </c>
      <c r="G45" s="935">
        <f t="shared" si="2"/>
        <v>-25584.08</v>
      </c>
      <c r="H45" s="943" t="s">
        <v>766</v>
      </c>
      <c r="I45" s="1468">
        <v>96953</v>
      </c>
      <c r="J45" s="1469">
        <v>99849.69</v>
      </c>
      <c r="K45" s="935">
        <f t="shared" si="3"/>
        <v>-2896.6900000000023</v>
      </c>
      <c r="L45" s="973" t="s">
        <v>767</v>
      </c>
      <c r="M45" s="989"/>
    </row>
    <row r="46" spans="1:13" s="985" customFormat="1" ht="76.5">
      <c r="A46" s="974">
        <v>12</v>
      </c>
      <c r="B46" s="1452" t="s">
        <v>123</v>
      </c>
      <c r="C46" s="1453" t="s">
        <v>656</v>
      </c>
      <c r="D46" s="1454" t="s">
        <v>327</v>
      </c>
      <c r="E46" s="949">
        <v>18310.8</v>
      </c>
      <c r="F46" s="949">
        <v>19076.97</v>
      </c>
      <c r="G46" s="935">
        <f t="shared" si="2"/>
        <v>-766.1700000000019</v>
      </c>
      <c r="H46" s="943" t="s">
        <v>767</v>
      </c>
      <c r="I46" s="944">
        <v>34689.8</v>
      </c>
      <c r="J46" s="945">
        <v>35052.34</v>
      </c>
      <c r="K46" s="935">
        <f t="shared" si="3"/>
        <v>-362.5399999999936</v>
      </c>
      <c r="L46" s="973" t="s">
        <v>767</v>
      </c>
      <c r="M46" s="989"/>
    </row>
    <row r="47" spans="1:13" s="985" customFormat="1" ht="76.5">
      <c r="A47" s="974">
        <v>13</v>
      </c>
      <c r="B47" s="1452" t="s">
        <v>123</v>
      </c>
      <c r="C47" s="1453" t="s">
        <v>657</v>
      </c>
      <c r="D47" s="1454" t="s">
        <v>329</v>
      </c>
      <c r="E47" s="949">
        <v>52283.25</v>
      </c>
      <c r="F47" s="949">
        <v>179041.07</v>
      </c>
      <c r="G47" s="935">
        <f t="shared" si="2"/>
        <v>-126757.82</v>
      </c>
      <c r="H47" s="975" t="s">
        <v>765</v>
      </c>
      <c r="I47" s="944">
        <v>406065.25</v>
      </c>
      <c r="J47" s="945">
        <v>397744.39</v>
      </c>
      <c r="K47" s="935">
        <f t="shared" si="3"/>
        <v>8320.859999999986</v>
      </c>
      <c r="L47" s="973" t="s">
        <v>767</v>
      </c>
      <c r="M47" s="989"/>
    </row>
    <row r="48" spans="1:13" s="985" customFormat="1" ht="76.5">
      <c r="A48" s="974">
        <v>14</v>
      </c>
      <c r="B48" s="1452" t="s">
        <v>123</v>
      </c>
      <c r="C48" s="1453" t="s">
        <v>658</v>
      </c>
      <c r="D48" s="1454" t="s">
        <v>329</v>
      </c>
      <c r="E48" s="949">
        <v>29307</v>
      </c>
      <c r="F48" s="949">
        <v>45773.11</v>
      </c>
      <c r="G48" s="935">
        <f t="shared" si="2"/>
        <v>-16466.11</v>
      </c>
      <c r="H48" s="943" t="s">
        <v>822</v>
      </c>
      <c r="I48" s="944">
        <v>232832</v>
      </c>
      <c r="J48" s="945">
        <v>137750.53</v>
      </c>
      <c r="K48" s="935">
        <f t="shared" si="3"/>
        <v>95081.47</v>
      </c>
      <c r="L48" s="973" t="s">
        <v>823</v>
      </c>
      <c r="M48" s="989"/>
    </row>
    <row r="49" spans="1:13" s="985" customFormat="1" ht="64.5" thickBot="1">
      <c r="A49" s="726">
        <v>15</v>
      </c>
      <c r="B49" s="1455" t="s">
        <v>123</v>
      </c>
      <c r="C49" s="1456" t="s">
        <v>659</v>
      </c>
      <c r="D49" s="1457" t="s">
        <v>642</v>
      </c>
      <c r="E49" s="949">
        <v>121121.5</v>
      </c>
      <c r="F49" s="949">
        <v>123379.63</v>
      </c>
      <c r="G49" s="935">
        <f t="shared" si="2"/>
        <v>-2258.1300000000047</v>
      </c>
      <c r="H49" s="976" t="s">
        <v>767</v>
      </c>
      <c r="I49" s="944">
        <v>378940.5</v>
      </c>
      <c r="J49" s="945">
        <v>356376.26</v>
      </c>
      <c r="K49" s="935">
        <f t="shared" si="3"/>
        <v>22564.23999999999</v>
      </c>
      <c r="L49" s="977" t="s">
        <v>824</v>
      </c>
      <c r="M49" s="989"/>
    </row>
    <row r="50" spans="1:13" ht="13.5" thickBot="1">
      <c r="A50" s="1751" t="s">
        <v>37</v>
      </c>
      <c r="B50" s="1752"/>
      <c r="C50" s="1752"/>
      <c r="D50" s="1717"/>
      <c r="E50" s="960">
        <f>SUM(E35:E49)</f>
        <v>743785.55</v>
      </c>
      <c r="F50" s="959">
        <f>SUM(F35:F49)</f>
        <v>945288.25</v>
      </c>
      <c r="G50" s="959">
        <f>SUM(G35:G49)</f>
        <v>-201502.7</v>
      </c>
      <c r="H50" s="978"/>
      <c r="I50" s="723">
        <f>SUM(I35:I49)</f>
        <v>2616487.55</v>
      </c>
      <c r="J50" s="959">
        <f>SUM(J35:J49)</f>
        <v>2435484</v>
      </c>
      <c r="K50" s="959">
        <f>SUM(K35:K49)</f>
        <v>181003.55</v>
      </c>
      <c r="L50" s="979"/>
      <c r="M50" s="987"/>
    </row>
    <row r="51" spans="1:13" ht="12.75">
      <c r="A51" s="1753" t="s">
        <v>481</v>
      </c>
      <c r="B51" s="1754"/>
      <c r="C51" s="1754"/>
      <c r="D51" s="1754"/>
      <c r="E51" s="1755"/>
      <c r="F51" s="963"/>
      <c r="G51" s="963"/>
      <c r="H51" s="963"/>
      <c r="I51" s="72"/>
      <c r="J51" s="72"/>
      <c r="K51" s="72"/>
      <c r="L51" s="72"/>
      <c r="M51" s="985"/>
    </row>
    <row r="52" spans="1:13" ht="12.75">
      <c r="A52" s="1756"/>
      <c r="B52" s="1754"/>
      <c r="C52" s="1754"/>
      <c r="D52" s="1754"/>
      <c r="E52" s="1755"/>
      <c r="F52" s="963"/>
      <c r="G52" s="963"/>
      <c r="H52" s="963"/>
      <c r="I52" s="72"/>
      <c r="J52" s="72"/>
      <c r="K52" s="72"/>
      <c r="L52" s="72"/>
      <c r="M52" s="985"/>
    </row>
    <row r="53" spans="1:13" ht="12.75">
      <c r="A53" s="1757"/>
      <c r="B53" s="1758"/>
      <c r="C53" s="1758"/>
      <c r="D53" s="1758"/>
      <c r="E53" s="1759"/>
      <c r="F53" s="963"/>
      <c r="G53" s="963"/>
      <c r="H53" s="963"/>
      <c r="I53" s="72"/>
      <c r="J53" s="72"/>
      <c r="K53" s="72"/>
      <c r="L53" s="72"/>
      <c r="M53" s="985"/>
    </row>
    <row r="54" spans="1:13" ht="10.5" customHeight="1" thickBot="1">
      <c r="A54" s="991"/>
      <c r="B54" s="992"/>
      <c r="C54" s="992"/>
      <c r="D54" s="993"/>
      <c r="E54" s="994"/>
      <c r="F54" s="994"/>
      <c r="G54" s="994"/>
      <c r="H54" s="994"/>
      <c r="I54" s="994"/>
      <c r="J54" s="994"/>
      <c r="K54" s="994"/>
      <c r="L54" s="995"/>
      <c r="M54" s="985"/>
    </row>
    <row r="55" spans="1:13" ht="15.75" thickBot="1">
      <c r="A55" s="980" t="s">
        <v>109</v>
      </c>
      <c r="B55" s="981"/>
      <c r="C55" s="981"/>
      <c r="D55" s="982"/>
      <c r="E55" s="1760" t="s">
        <v>81</v>
      </c>
      <c r="F55" s="1716"/>
      <c r="G55" s="1716"/>
      <c r="H55" s="1716"/>
      <c r="I55" s="1715" t="s">
        <v>83</v>
      </c>
      <c r="J55" s="1716"/>
      <c r="K55" s="1716"/>
      <c r="L55" s="1717"/>
      <c r="M55" s="985"/>
    </row>
    <row r="56" spans="1:13" ht="45.75" thickBot="1">
      <c r="A56" s="721" t="s">
        <v>87</v>
      </c>
      <c r="B56" s="727" t="s">
        <v>110</v>
      </c>
      <c r="C56" s="727" t="s">
        <v>111</v>
      </c>
      <c r="D56" s="728" t="s">
        <v>112</v>
      </c>
      <c r="E56" s="912" t="s">
        <v>89</v>
      </c>
      <c r="F56" s="926" t="s">
        <v>90</v>
      </c>
      <c r="G56" s="930" t="s">
        <v>249</v>
      </c>
      <c r="H56" s="928" t="s">
        <v>250</v>
      </c>
      <c r="I56" s="722" t="s">
        <v>91</v>
      </c>
      <c r="J56" s="929" t="s">
        <v>92</v>
      </c>
      <c r="K56" s="930" t="s">
        <v>249</v>
      </c>
      <c r="L56" s="971" t="s">
        <v>250</v>
      </c>
      <c r="M56" s="988"/>
    </row>
    <row r="57" spans="1:13" s="985" customFormat="1" ht="102">
      <c r="A57" s="729">
        <v>1</v>
      </c>
      <c r="B57" s="725" t="s">
        <v>78</v>
      </c>
      <c r="C57" s="1470" t="s">
        <v>661</v>
      </c>
      <c r="D57" s="731" t="s">
        <v>129</v>
      </c>
      <c r="E57" s="983">
        <v>253670.55000000002</v>
      </c>
      <c r="F57" s="949">
        <v>242250.57</v>
      </c>
      <c r="G57" s="935">
        <f>IF((E57=0)*AND(F57=0)," ",E57-F57)</f>
        <v>11419.98000000001</v>
      </c>
      <c r="H57" s="943" t="s">
        <v>779</v>
      </c>
      <c r="I57" s="944">
        <v>1022442.55</v>
      </c>
      <c r="J57" s="945">
        <v>871323.84</v>
      </c>
      <c r="K57" s="935">
        <f>IF((I57=0)*AND(J57=0)," ",I57-J57)</f>
        <v>151118.71000000008</v>
      </c>
      <c r="L57" s="973" t="s">
        <v>825</v>
      </c>
      <c r="M57" s="989"/>
    </row>
    <row r="58" spans="1:13" s="985" customFormat="1" ht="140.25">
      <c r="A58" s="729">
        <v>2</v>
      </c>
      <c r="B58" s="725" t="s">
        <v>660</v>
      </c>
      <c r="C58" s="730"/>
      <c r="D58" s="1458" t="s">
        <v>128</v>
      </c>
      <c r="E58" s="983">
        <v>168450</v>
      </c>
      <c r="F58" s="949">
        <v>271545.15</v>
      </c>
      <c r="G58" s="935">
        <f>IF((E58=0)*AND(F58=0)," ",E58-F58)</f>
        <v>-103095.15000000002</v>
      </c>
      <c r="H58" s="943" t="s">
        <v>826</v>
      </c>
      <c r="I58" s="944">
        <v>630280</v>
      </c>
      <c r="J58" s="945">
        <v>579590.64</v>
      </c>
      <c r="K58" s="935">
        <f>IF((I58=0)*AND(J58=0)," ",I58-J58)</f>
        <v>50689.359999999986</v>
      </c>
      <c r="L58" s="973" t="s">
        <v>827</v>
      </c>
      <c r="M58" s="989"/>
    </row>
    <row r="59" spans="1:13" s="985" customFormat="1" ht="191.25">
      <c r="A59" s="729">
        <v>3</v>
      </c>
      <c r="B59" s="725" t="s">
        <v>660</v>
      </c>
      <c r="C59" s="730"/>
      <c r="D59" s="731" t="s">
        <v>126</v>
      </c>
      <c r="E59" s="983">
        <v>321665</v>
      </c>
      <c r="F59" s="949">
        <v>431492.53</v>
      </c>
      <c r="G59" s="935">
        <f>IF((E59=0)*AND(F59=0)," ",E59-F59)</f>
        <v>-109827.53000000003</v>
      </c>
      <c r="H59" s="943" t="s">
        <v>829</v>
      </c>
      <c r="I59" s="944">
        <v>963765</v>
      </c>
      <c r="J59" s="945">
        <v>984569.52</v>
      </c>
      <c r="K59" s="935">
        <f>IF((I59=0)*AND(J59=0)," ",I59-J59)</f>
        <v>-20804.52000000002</v>
      </c>
      <c r="L59" s="973" t="s">
        <v>828</v>
      </c>
      <c r="M59" s="989"/>
    </row>
    <row r="60" spans="1:13" s="985" customFormat="1" ht="12.75">
      <c r="A60" s="729"/>
      <c r="B60" s="725" t="s">
        <v>79</v>
      </c>
      <c r="C60" s="730"/>
      <c r="D60" s="731" t="s">
        <v>108</v>
      </c>
      <c r="E60" s="983"/>
      <c r="F60" s="949"/>
      <c r="G60" s="935" t="str">
        <f>IF((E60=0)*AND(F60=0)," ",E60-F60)</f>
        <v> </v>
      </c>
      <c r="H60" s="943"/>
      <c r="I60" s="944"/>
      <c r="J60" s="945"/>
      <c r="K60" s="935" t="str">
        <f>IF((I60=0)*AND(J60=0)," ",I60-J60)</f>
        <v> </v>
      </c>
      <c r="L60" s="973"/>
      <c r="M60" s="989"/>
    </row>
    <row r="61" spans="1:13" s="985" customFormat="1" ht="13.5" thickBot="1">
      <c r="A61" s="726"/>
      <c r="B61" s="732" t="s">
        <v>79</v>
      </c>
      <c r="C61" s="733"/>
      <c r="D61" s="731" t="s">
        <v>108</v>
      </c>
      <c r="E61" s="983"/>
      <c r="F61" s="949"/>
      <c r="G61" s="935" t="str">
        <f>IF((E61=0)*AND(F61=0)," ",E61-F61)</f>
        <v> </v>
      </c>
      <c r="H61" s="976"/>
      <c r="I61" s="944"/>
      <c r="J61" s="945"/>
      <c r="K61" s="935" t="str">
        <f>IF((I61=0)*AND(J61=0)," ",I61-J61)</f>
        <v> </v>
      </c>
      <c r="L61" s="977"/>
      <c r="M61" s="989"/>
    </row>
    <row r="62" spans="1:13" ht="13.5" thickBot="1">
      <c r="A62" s="734"/>
      <c r="B62" s="735"/>
      <c r="C62" s="735"/>
      <c r="D62" s="911" t="s">
        <v>37</v>
      </c>
      <c r="E62" s="960">
        <f>SUM(E57:E61)</f>
        <v>743785.55</v>
      </c>
      <c r="F62" s="959">
        <f>SUM(F57:F61)</f>
        <v>945288.25</v>
      </c>
      <c r="G62" s="959">
        <f>SUM(G57:G61)</f>
        <v>-201502.70000000004</v>
      </c>
      <c r="H62" s="978"/>
      <c r="I62" s="723">
        <f>SUM(I57:I61)</f>
        <v>2616487.55</v>
      </c>
      <c r="J62" s="959">
        <f>SUM(J57:J61)</f>
        <v>2435484</v>
      </c>
      <c r="K62" s="959">
        <f>SUM(K57:K61)</f>
        <v>181003.55000000005</v>
      </c>
      <c r="L62" s="979"/>
      <c r="M62" s="987"/>
    </row>
    <row r="63" spans="1:13" ht="12.75">
      <c r="A63" s="1718" t="s">
        <v>482</v>
      </c>
      <c r="B63" s="1719"/>
      <c r="C63" s="1719"/>
      <c r="D63" s="1719"/>
      <c r="E63" s="1720"/>
      <c r="F63" s="963"/>
      <c r="G63" s="963"/>
      <c r="H63" s="963"/>
      <c r="I63" s="72"/>
      <c r="J63" s="72"/>
      <c r="K63" s="72"/>
      <c r="L63" s="72"/>
      <c r="M63" s="985"/>
    </row>
    <row r="64" spans="1:13" ht="12.75">
      <c r="A64" s="1721"/>
      <c r="B64" s="1719"/>
      <c r="C64" s="1719"/>
      <c r="D64" s="1719"/>
      <c r="E64" s="1720"/>
      <c r="F64" s="963"/>
      <c r="G64" s="963"/>
      <c r="H64" s="963"/>
      <c r="I64" s="72"/>
      <c r="J64" s="72"/>
      <c r="K64" s="72"/>
      <c r="L64" s="72"/>
      <c r="M64" s="985"/>
    </row>
    <row r="65" spans="1:13" ht="12.75">
      <c r="A65" s="1722"/>
      <c r="B65" s="1723"/>
      <c r="C65" s="1723"/>
      <c r="D65" s="1723"/>
      <c r="E65" s="1724"/>
      <c r="F65" s="963"/>
      <c r="G65" s="963"/>
      <c r="H65" s="963"/>
      <c r="I65" s="72"/>
      <c r="J65" s="72"/>
      <c r="K65" s="72"/>
      <c r="L65" s="72"/>
      <c r="M65" s="985"/>
    </row>
    <row r="66" spans="1:13" ht="7.5" customHeight="1">
      <c r="A66" s="996"/>
      <c r="B66" s="997"/>
      <c r="C66" s="997"/>
      <c r="D66" s="997"/>
      <c r="E66" s="997"/>
      <c r="F66" s="998"/>
      <c r="G66" s="998"/>
      <c r="H66" s="998"/>
      <c r="I66" s="984"/>
      <c r="J66" s="984"/>
      <c r="K66" s="984"/>
      <c r="L66" s="984"/>
      <c r="M66" s="985"/>
    </row>
    <row r="67" spans="1:13" ht="12.75">
      <c r="A67" s="984" t="s">
        <v>483</v>
      </c>
      <c r="B67" s="999"/>
      <c r="C67" s="999"/>
      <c r="D67" s="1000"/>
      <c r="E67" s="1000"/>
      <c r="F67" s="998"/>
      <c r="G67" s="998"/>
      <c r="H67" s="998"/>
      <c r="I67" s="984"/>
      <c r="J67" s="984"/>
      <c r="K67" s="984"/>
      <c r="L67" s="984"/>
      <c r="M67" s="985"/>
    </row>
    <row r="68" spans="1:13" ht="12.75">
      <c r="A68" s="984" t="s">
        <v>113</v>
      </c>
      <c r="B68" s="984"/>
      <c r="C68" s="984"/>
      <c r="D68" s="984"/>
      <c r="E68" s="1001"/>
      <c r="F68" s="1002"/>
      <c r="G68" s="1003"/>
      <c r="H68" s="984"/>
      <c r="I68" s="984"/>
      <c r="J68" s="984"/>
      <c r="K68" s="984"/>
      <c r="L68" s="984"/>
      <c r="M68" s="985"/>
    </row>
    <row r="69" spans="1:13" ht="6" customHeight="1" thickBot="1">
      <c r="A69" s="1004"/>
      <c r="B69" s="984"/>
      <c r="C69" s="1001"/>
      <c r="D69" s="984"/>
      <c r="E69" s="1001"/>
      <c r="F69" s="1001"/>
      <c r="G69" s="1002"/>
      <c r="H69" s="1002"/>
      <c r="I69" s="1005"/>
      <c r="J69" s="1005"/>
      <c r="K69" s="1005"/>
      <c r="L69" s="984"/>
      <c r="M69" s="985"/>
    </row>
    <row r="70" spans="1:13" ht="15.75" thickBot="1">
      <c r="A70" s="1725" t="s">
        <v>114</v>
      </c>
      <c r="B70" s="1726"/>
      <c r="C70" s="1726"/>
      <c r="D70" s="1726"/>
      <c r="E70" s="1726"/>
      <c r="F70" s="1726"/>
      <c r="G70" s="1726"/>
      <c r="H70" s="1726"/>
      <c r="I70" s="1726"/>
      <c r="J70" s="1726"/>
      <c r="K70" s="1726"/>
      <c r="L70" s="1727"/>
      <c r="M70" s="985"/>
    </row>
    <row r="71" spans="1:13" ht="15.75" thickBot="1">
      <c r="A71" s="1748" t="s">
        <v>115</v>
      </c>
      <c r="B71" s="1749"/>
      <c r="C71" s="1749"/>
      <c r="D71" s="1749"/>
      <c r="E71" s="1749"/>
      <c r="F71" s="1749"/>
      <c r="G71" s="1749"/>
      <c r="H71" s="1749"/>
      <c r="I71" s="1749"/>
      <c r="J71" s="1749"/>
      <c r="K71" s="1749"/>
      <c r="L71" s="1750"/>
      <c r="M71" s="985"/>
    </row>
    <row r="72" spans="1:13" ht="6.75" customHeight="1">
      <c r="A72" s="1731"/>
      <c r="B72" s="1732"/>
      <c r="C72" s="1732"/>
      <c r="D72" s="1732"/>
      <c r="E72" s="1732"/>
      <c r="F72" s="1732"/>
      <c r="G72" s="1732"/>
      <c r="H72" s="1732"/>
      <c r="I72" s="1732"/>
      <c r="J72" s="1732"/>
      <c r="K72" s="1732"/>
      <c r="L72" s="1733"/>
      <c r="M72" s="990"/>
    </row>
    <row r="73" spans="1:13" ht="6.75" customHeight="1">
      <c r="A73" s="1734"/>
      <c r="B73" s="1735"/>
      <c r="C73" s="1735"/>
      <c r="D73" s="1735"/>
      <c r="E73" s="1735"/>
      <c r="F73" s="1735"/>
      <c r="G73" s="1735"/>
      <c r="H73" s="1735"/>
      <c r="I73" s="1735"/>
      <c r="J73" s="1735"/>
      <c r="K73" s="1735"/>
      <c r="L73" s="1736"/>
      <c r="M73" s="990"/>
    </row>
    <row r="74" spans="1:13" ht="5.25" customHeight="1">
      <c r="A74" s="1734"/>
      <c r="B74" s="1735"/>
      <c r="C74" s="1735"/>
      <c r="D74" s="1735"/>
      <c r="E74" s="1735"/>
      <c r="F74" s="1735"/>
      <c r="G74" s="1735"/>
      <c r="H74" s="1735"/>
      <c r="I74" s="1735"/>
      <c r="J74" s="1735"/>
      <c r="K74" s="1735"/>
      <c r="L74" s="1736"/>
      <c r="M74" s="990"/>
    </row>
    <row r="75" spans="1:13" ht="7.5" customHeight="1">
      <c r="A75" s="1734"/>
      <c r="B75" s="1735"/>
      <c r="C75" s="1735"/>
      <c r="D75" s="1735"/>
      <c r="E75" s="1735"/>
      <c r="F75" s="1735"/>
      <c r="G75" s="1735"/>
      <c r="H75" s="1735"/>
      <c r="I75" s="1735"/>
      <c r="J75" s="1735"/>
      <c r="K75" s="1735"/>
      <c r="L75" s="1736"/>
      <c r="M75" s="990"/>
    </row>
    <row r="76" spans="1:13" ht="7.5" customHeight="1" thickBot="1">
      <c r="A76" s="1737"/>
      <c r="B76" s="1738"/>
      <c r="C76" s="1738"/>
      <c r="D76" s="1738"/>
      <c r="E76" s="1738"/>
      <c r="F76" s="1738"/>
      <c r="G76" s="1738"/>
      <c r="H76" s="1738"/>
      <c r="I76" s="1738"/>
      <c r="J76" s="1738"/>
      <c r="K76" s="1738"/>
      <c r="L76" s="1739"/>
      <c r="M76" s="990"/>
    </row>
    <row r="77" spans="1:13" ht="9" customHeight="1" thickBot="1">
      <c r="A77" s="1006"/>
      <c r="B77" s="985"/>
      <c r="C77" s="1007"/>
      <c r="D77" s="985"/>
      <c r="E77" s="1007"/>
      <c r="F77" s="1007"/>
      <c r="G77" s="1008"/>
      <c r="H77" s="1008"/>
      <c r="I77" s="985"/>
      <c r="J77" s="985"/>
      <c r="K77" s="985"/>
      <c r="L77" s="985"/>
      <c r="M77" s="985"/>
    </row>
    <row r="78" spans="1:12" ht="16.5" thickBot="1">
      <c r="A78" s="1314" t="s">
        <v>486</v>
      </c>
      <c r="B78" s="1315"/>
      <c r="C78" s="1315"/>
      <c r="D78" s="1316"/>
      <c r="E78" s="1780" t="s">
        <v>83</v>
      </c>
      <c r="F78" s="1781"/>
      <c r="G78" s="1781"/>
      <c r="H78" s="1781"/>
      <c r="I78" s="1781"/>
      <c r="J78" s="1781"/>
      <c r="K78" s="1781"/>
      <c r="L78" s="1782"/>
    </row>
    <row r="79" spans="1:11" ht="45.75" thickBot="1">
      <c r="A79" s="721" t="s">
        <v>87</v>
      </c>
      <c r="B79" s="727" t="s">
        <v>111</v>
      </c>
      <c r="C79" s="728" t="s">
        <v>112</v>
      </c>
      <c r="D79" s="722" t="s">
        <v>487</v>
      </c>
      <c r="E79" s="1783" t="s">
        <v>222</v>
      </c>
      <c r="F79" s="1784"/>
      <c r="G79" s="1784"/>
      <c r="H79" s="1784"/>
      <c r="I79" s="1784"/>
      <c r="J79" s="1784"/>
      <c r="K79" s="1785"/>
    </row>
    <row r="80" spans="1:11" s="985" customFormat="1" ht="12.75">
      <c r="A80" s="729">
        <v>1</v>
      </c>
      <c r="B80" s="1470" t="s">
        <v>129</v>
      </c>
      <c r="C80" s="731" t="s">
        <v>129</v>
      </c>
      <c r="D80" s="1013">
        <v>871323.84</v>
      </c>
      <c r="E80" s="1786"/>
      <c r="F80" s="1787"/>
      <c r="G80" s="1787"/>
      <c r="H80" s="1787"/>
      <c r="I80" s="1787"/>
      <c r="J80" s="1787"/>
      <c r="K80" s="1788"/>
    </row>
    <row r="81" spans="1:11" s="985" customFormat="1" ht="25.5">
      <c r="A81" s="729">
        <v>2</v>
      </c>
      <c r="B81" s="730" t="s">
        <v>662</v>
      </c>
      <c r="C81" s="731" t="s">
        <v>128</v>
      </c>
      <c r="D81" s="1013">
        <v>380280</v>
      </c>
      <c r="E81" s="1471"/>
      <c r="F81" s="1472"/>
      <c r="G81" s="1472"/>
      <c r="H81" s="1472"/>
      <c r="I81" s="1472"/>
      <c r="J81" s="1472"/>
      <c r="K81" s="1473"/>
    </row>
    <row r="82" spans="1:11" s="985" customFormat="1" ht="25.5">
      <c r="A82" s="729">
        <v>3</v>
      </c>
      <c r="B82" s="730" t="s">
        <v>663</v>
      </c>
      <c r="C82" s="731" t="s">
        <v>128</v>
      </c>
      <c r="D82" s="1013">
        <v>51600</v>
      </c>
      <c r="E82" s="1471"/>
      <c r="F82" s="1472"/>
      <c r="G82" s="1472"/>
      <c r="H82" s="1472"/>
      <c r="I82" s="1472"/>
      <c r="J82" s="1472"/>
      <c r="K82" s="1473"/>
    </row>
    <row r="83" spans="1:11" s="985" customFormat="1" ht="25.5">
      <c r="A83" s="729">
        <v>4</v>
      </c>
      <c r="B83" s="730" t="s">
        <v>664</v>
      </c>
      <c r="C83" s="731" t="s">
        <v>128</v>
      </c>
      <c r="D83" s="1013">
        <v>63667.92179</v>
      </c>
      <c r="E83" s="1471"/>
      <c r="F83" s="1472"/>
      <c r="G83" s="1472"/>
      <c r="H83" s="1472"/>
      <c r="I83" s="1472"/>
      <c r="J83" s="1472"/>
      <c r="K83" s="1473"/>
    </row>
    <row r="84" spans="1:11" s="985" customFormat="1" ht="25.5">
      <c r="A84" s="729">
        <v>5</v>
      </c>
      <c r="B84" s="730" t="s">
        <v>665</v>
      </c>
      <c r="C84" s="731" t="s">
        <v>128</v>
      </c>
      <c r="D84" s="1013">
        <v>48411.3061</v>
      </c>
      <c r="E84" s="1471"/>
      <c r="F84" s="1472"/>
      <c r="G84" s="1472"/>
      <c r="H84" s="1472"/>
      <c r="I84" s="1472"/>
      <c r="J84" s="1472"/>
      <c r="K84" s="1473"/>
    </row>
    <row r="85" spans="1:11" s="985" customFormat="1" ht="25.5">
      <c r="A85" s="729">
        <v>6</v>
      </c>
      <c r="B85" s="730" t="s">
        <v>666</v>
      </c>
      <c r="C85" s="731" t="s">
        <v>126</v>
      </c>
      <c r="D85" s="1013">
        <v>349549.66394</v>
      </c>
      <c r="E85" s="1471"/>
      <c r="F85" s="1472"/>
      <c r="G85" s="1472"/>
      <c r="H85" s="1472"/>
      <c r="I85" s="1472"/>
      <c r="J85" s="1472"/>
      <c r="K85" s="1473"/>
    </row>
    <row r="86" spans="1:11" s="985" customFormat="1" ht="25.5">
      <c r="A86" s="729">
        <v>7</v>
      </c>
      <c r="B86" s="730" t="s">
        <v>667</v>
      </c>
      <c r="C86" s="731" t="s">
        <v>126</v>
      </c>
      <c r="D86" s="1013">
        <v>456396</v>
      </c>
      <c r="E86" s="1471"/>
      <c r="F86" s="1472"/>
      <c r="G86" s="1472"/>
      <c r="H86" s="1472"/>
      <c r="I86" s="1472"/>
      <c r="J86" s="1472"/>
      <c r="K86" s="1473"/>
    </row>
    <row r="87" spans="1:11" s="985" customFormat="1" ht="25.5">
      <c r="A87" s="729">
        <v>8</v>
      </c>
      <c r="B87" s="730" t="s">
        <v>668</v>
      </c>
      <c r="C87" s="731" t="s">
        <v>126</v>
      </c>
      <c r="D87" s="1013">
        <v>73519.35311</v>
      </c>
      <c r="E87" s="1471"/>
      <c r="F87" s="1472"/>
      <c r="G87" s="1472"/>
      <c r="H87" s="1472"/>
      <c r="I87" s="1472"/>
      <c r="J87" s="1472"/>
      <c r="K87" s="1473"/>
    </row>
    <row r="88" spans="1:11" s="985" customFormat="1" ht="25.5">
      <c r="A88" s="729">
        <v>9</v>
      </c>
      <c r="B88" s="730" t="s">
        <v>669</v>
      </c>
      <c r="C88" s="731" t="s">
        <v>126</v>
      </c>
      <c r="D88" s="1013">
        <v>33044.74015</v>
      </c>
      <c r="E88" s="1471"/>
      <c r="F88" s="1472"/>
      <c r="G88" s="1472"/>
      <c r="H88" s="1472"/>
      <c r="I88" s="1472"/>
      <c r="J88" s="1472"/>
      <c r="K88" s="1473"/>
    </row>
    <row r="89" spans="1:11" s="985" customFormat="1" ht="25.5">
      <c r="A89" s="729">
        <v>10</v>
      </c>
      <c r="B89" s="730" t="s">
        <v>670</v>
      </c>
      <c r="C89" s="731" t="s">
        <v>126</v>
      </c>
      <c r="D89" s="1013">
        <v>39681.08018</v>
      </c>
      <c r="E89" s="1471"/>
      <c r="F89" s="1472"/>
      <c r="G89" s="1472"/>
      <c r="H89" s="1472"/>
      <c r="I89" s="1472"/>
      <c r="J89" s="1472"/>
      <c r="K89" s="1473"/>
    </row>
    <row r="90" spans="1:11" s="985" customFormat="1" ht="25.5">
      <c r="A90" s="729">
        <v>11</v>
      </c>
      <c r="B90" s="730" t="s">
        <v>671</v>
      </c>
      <c r="C90" s="731" t="s">
        <v>128</v>
      </c>
      <c r="D90" s="1013">
        <v>27784</v>
      </c>
      <c r="E90" s="1471"/>
      <c r="F90" s="1472"/>
      <c r="G90" s="1472"/>
      <c r="H90" s="1472"/>
      <c r="I90" s="1472"/>
      <c r="J90" s="1472"/>
      <c r="K90" s="1473"/>
    </row>
    <row r="91" spans="1:11" s="985" customFormat="1" ht="25.5">
      <c r="A91" s="729">
        <v>12</v>
      </c>
      <c r="B91" s="730" t="s">
        <v>672</v>
      </c>
      <c r="C91" s="731" t="s">
        <v>128</v>
      </c>
      <c r="D91" s="1013">
        <v>15899.72856</v>
      </c>
      <c r="E91" s="1471"/>
      <c r="F91" s="1472"/>
      <c r="G91" s="1472"/>
      <c r="H91" s="1472"/>
      <c r="I91" s="1472"/>
      <c r="J91" s="1472"/>
      <c r="K91" s="1473"/>
    </row>
    <row r="92" spans="1:11" s="985" customFormat="1" ht="25.5">
      <c r="A92" s="729">
        <v>13</v>
      </c>
      <c r="B92" s="730" t="s">
        <v>673</v>
      </c>
      <c r="C92" s="731" t="s">
        <v>126</v>
      </c>
      <c r="D92" s="1013">
        <v>6879.48228</v>
      </c>
      <c r="E92" s="1471"/>
      <c r="F92" s="1472"/>
      <c r="G92" s="1472"/>
      <c r="H92" s="1472"/>
      <c r="I92" s="1472"/>
      <c r="J92" s="1472"/>
      <c r="K92" s="1473"/>
    </row>
    <row r="93" spans="1:11" s="985" customFormat="1" ht="25.5">
      <c r="A93" s="729">
        <v>14</v>
      </c>
      <c r="B93" s="730" t="s">
        <v>674</v>
      </c>
      <c r="C93" s="731" t="s">
        <v>126</v>
      </c>
      <c r="D93" s="1013">
        <v>20136</v>
      </c>
      <c r="E93" s="1471"/>
      <c r="F93" s="1472"/>
      <c r="G93" s="1472"/>
      <c r="H93" s="1472"/>
      <c r="I93" s="1472"/>
      <c r="J93" s="1472"/>
      <c r="K93" s="1473"/>
    </row>
    <row r="94" spans="1:11" s="985" customFormat="1" ht="25.5">
      <c r="A94" s="729">
        <v>15</v>
      </c>
      <c r="B94" s="730" t="s">
        <v>675</v>
      </c>
      <c r="C94" s="731" t="s">
        <v>126</v>
      </c>
      <c r="D94" s="1013">
        <v>2935.0030500000003</v>
      </c>
      <c r="E94" s="1471"/>
      <c r="F94" s="1472"/>
      <c r="G94" s="1472"/>
      <c r="H94" s="1472"/>
      <c r="I94" s="1472"/>
      <c r="J94" s="1472"/>
      <c r="K94" s="1473"/>
    </row>
    <row r="95" spans="1:11" s="985" customFormat="1" ht="26.25" thickBot="1">
      <c r="A95" s="729">
        <v>16</v>
      </c>
      <c r="B95" s="730" t="s">
        <v>676</v>
      </c>
      <c r="C95" s="731" t="s">
        <v>126</v>
      </c>
      <c r="D95" s="1013">
        <v>2560.00115</v>
      </c>
      <c r="E95" s="1471"/>
      <c r="F95" s="1472"/>
      <c r="G95" s="1472"/>
      <c r="H95" s="1472"/>
      <c r="I95" s="1472"/>
      <c r="J95" s="1472"/>
      <c r="K95" s="1473"/>
    </row>
    <row r="96" spans="1:11" ht="13.5" thickBot="1">
      <c r="A96" s="734"/>
      <c r="B96" s="735"/>
      <c r="C96" s="911" t="s">
        <v>37</v>
      </c>
      <c r="D96" s="723">
        <f>SUM(D80:D95)</f>
        <v>2443668.12031</v>
      </c>
      <c r="E96" s="1014"/>
      <c r="F96" s="1015"/>
      <c r="G96" s="1015"/>
      <c r="H96" s="1015"/>
      <c r="I96" s="1015"/>
      <c r="J96" s="1015"/>
      <c r="K96" s="1015"/>
    </row>
  </sheetData>
  <sheetProtection password="92D1" sheet="1" objects="1" scenarios="1" insertRows="0" insertHyperlinks="0" deleteRows="0" selectLockedCells="1"/>
  <mergeCells count="61">
    <mergeCell ref="P22:Q22"/>
    <mergeCell ref="U22:V22"/>
    <mergeCell ref="P23:Q23"/>
    <mergeCell ref="U23:V23"/>
    <mergeCell ref="P18:Q18"/>
    <mergeCell ref="U18:V18"/>
    <mergeCell ref="P20:Q20"/>
    <mergeCell ref="U20:V20"/>
    <mergeCell ref="P21:Q21"/>
    <mergeCell ref="U21:V21"/>
    <mergeCell ref="P15:Q15"/>
    <mergeCell ref="U15:V15"/>
    <mergeCell ref="P16:Q16"/>
    <mergeCell ref="U16:V16"/>
    <mergeCell ref="P17:Q17"/>
    <mergeCell ref="U17:V17"/>
    <mergeCell ref="E78:L78"/>
    <mergeCell ref="E79:K79"/>
    <mergeCell ref="E80:K80"/>
    <mergeCell ref="A1:F1"/>
    <mergeCell ref="A3:B3"/>
    <mergeCell ref="C3:D3"/>
    <mergeCell ref="F3:H4"/>
    <mergeCell ref="A4:B4"/>
    <mergeCell ref="C4:D4"/>
    <mergeCell ref="B16:C16"/>
    <mergeCell ref="A5:B5"/>
    <mergeCell ref="C5:D5"/>
    <mergeCell ref="A6:B6"/>
    <mergeCell ref="C6:D6"/>
    <mergeCell ref="A7:B7"/>
    <mergeCell ref="A8:B8"/>
    <mergeCell ref="E8:E9"/>
    <mergeCell ref="I8:I9"/>
    <mergeCell ref="E12:H13"/>
    <mergeCell ref="E15:H15"/>
    <mergeCell ref="I15:L15"/>
    <mergeCell ref="B28:D28"/>
    <mergeCell ref="B17:D17"/>
    <mergeCell ref="B18:D18"/>
    <mergeCell ref="B19:D19"/>
    <mergeCell ref="B20:D20"/>
    <mergeCell ref="A50:D50"/>
    <mergeCell ref="A51:E53"/>
    <mergeCell ref="E55:H55"/>
    <mergeCell ref="B21:D21"/>
    <mergeCell ref="B22:D22"/>
    <mergeCell ref="B23:D23"/>
    <mergeCell ref="B24:D24"/>
    <mergeCell ref="B25:D25"/>
    <mergeCell ref="B26:D26"/>
    <mergeCell ref="I55:L55"/>
    <mergeCell ref="A63:E65"/>
    <mergeCell ref="A70:L70"/>
    <mergeCell ref="B27:D27"/>
    <mergeCell ref="A72:L76"/>
    <mergeCell ref="B29:D29"/>
    <mergeCell ref="A30:C30"/>
    <mergeCell ref="E33:H33"/>
    <mergeCell ref="I33:L33"/>
    <mergeCell ref="A71:L71"/>
  </mergeCells>
  <conditionalFormatting sqref="E62 E50">
    <cfRule type="cellIs" priority="11" dxfId="41" operator="notEqual" stopIfTrue="1">
      <formula>$E$30</formula>
    </cfRule>
    <cfRule type="cellIs" priority="12" dxfId="41" operator="notEqual" stopIfTrue="1">
      <formula>$E$62</formula>
    </cfRule>
  </conditionalFormatting>
  <conditionalFormatting sqref="F50 F62">
    <cfRule type="cellIs" priority="13" dxfId="41" operator="notEqual" stopIfTrue="1">
      <formula>$F$30</formula>
    </cfRule>
    <cfRule type="cellIs" priority="14" dxfId="41" operator="notEqual" stopIfTrue="1">
      <formula>$F$62</formula>
    </cfRule>
  </conditionalFormatting>
  <conditionalFormatting sqref="I62 I50">
    <cfRule type="cellIs" priority="15" dxfId="41" operator="notEqual" stopIfTrue="1">
      <formula>$I$30</formula>
    </cfRule>
    <cfRule type="cellIs" priority="16" dxfId="41" operator="notEqual" stopIfTrue="1">
      <formula>$I$62</formula>
    </cfRule>
  </conditionalFormatting>
  <conditionalFormatting sqref="J50">
    <cfRule type="cellIs" priority="17" dxfId="41" operator="notEqual" stopIfTrue="1">
      <formula>$J$30</formula>
    </cfRule>
    <cfRule type="cellIs" priority="18" dxfId="41" operator="notEqual" stopIfTrue="1">
      <formula>$J$62</formula>
    </cfRule>
  </conditionalFormatting>
  <conditionalFormatting sqref="E30">
    <cfRule type="cellIs" priority="19" dxfId="41" operator="notEqual" stopIfTrue="1">
      <formula>$E$50</formula>
    </cfRule>
    <cfRule type="cellIs" priority="20" dxfId="41" operator="notEqual" stopIfTrue="1">
      <formula>$E$62</formula>
    </cfRule>
  </conditionalFormatting>
  <conditionalFormatting sqref="F30">
    <cfRule type="cellIs" priority="21" dxfId="41" operator="notEqual" stopIfTrue="1">
      <formula>$F$50</formula>
    </cfRule>
    <cfRule type="cellIs" priority="22" dxfId="41" operator="notEqual" stopIfTrue="1">
      <formula>$F$62</formula>
    </cfRule>
  </conditionalFormatting>
  <conditionalFormatting sqref="I30">
    <cfRule type="cellIs" priority="23" dxfId="41" operator="notEqual" stopIfTrue="1">
      <formula>$I$50</formula>
    </cfRule>
    <cfRule type="cellIs" priority="24" dxfId="41" operator="notEqual" stopIfTrue="1">
      <formula>$I$62</formula>
    </cfRule>
  </conditionalFormatting>
  <conditionalFormatting sqref="J30">
    <cfRule type="cellIs" priority="25" dxfId="41" operator="notEqual" stopIfTrue="1">
      <formula>$J$50</formula>
    </cfRule>
    <cfRule type="cellIs" priority="26" dxfId="41" operator="notEqual" stopIfTrue="1">
      <formula>$J$62</formula>
    </cfRule>
  </conditionalFormatting>
  <conditionalFormatting sqref="G9">
    <cfRule type="cellIs" priority="27" dxfId="41" operator="notEqual" stopIfTrue="1">
      <formula>$K$9</formula>
    </cfRule>
  </conditionalFormatting>
  <conditionalFormatting sqref="T19:T20 Y19 Z21:Z23 U20:U21 R17:S18 R21:S23 W17:X18 W21:X23">
    <cfRule type="cellIs" priority="2" dxfId="13" operator="lessThan" stopIfTrue="1">
      <formula>0</formula>
    </cfRule>
  </conditionalFormatting>
  <conditionalFormatting sqref="T19:T20 Y19:Y20 U20:U21 W21:W23 Z21:Z23 X22:X23">
    <cfRule type="cellIs" priority="1" dxfId="12" operator="lessThan" stopIfTrue="1">
      <formula>0</formula>
    </cfRule>
  </conditionalFormatting>
  <dataValidations count="11">
    <dataValidation type="decimal" allowBlank="1" showInputMessage="1" showErrorMessage="1" sqref="I17:J29">
      <formula1>-10000000000000</formula1>
      <formula2>990000000000000</formula2>
    </dataValidation>
    <dataValidation type="decimal" allowBlank="1" showInputMessage="1" showErrorMessage="1" sqref="E35:F49">
      <formula1>-100000000000</formula1>
      <formula2>99999999999999.9</formula2>
    </dataValidation>
    <dataValidation type="decimal" allowBlank="1" showInputMessage="1" showErrorMessage="1" sqref="E17:F29">
      <formula1>-1000000000000</formula1>
      <formula2>99999999999999.9</formula2>
    </dataValidation>
    <dataValidation type="list" allowBlank="1" showErrorMessage="1" promptTitle="Please Select" errorTitle="Invalid Data" error="You must select a category from the list only." sqref="B35:B49">
      <formula1>ListHIV</formula1>
    </dataValidation>
    <dataValidation type="list" allowBlank="1" showInputMessage="1" showErrorMessage="1" sqref="C6:D6 A7">
      <formula1>"Please Select …,USD,EURO"</formula1>
    </dataValidation>
    <dataValidation type="date" allowBlank="1" showInputMessage="1" sqref="G8:H9 K8:K9">
      <formula1>34700</formula1>
      <formula2>127472</formula2>
    </dataValidation>
    <dataValidation type="decimal" allowBlank="1" showInputMessage="1" showErrorMessage="1" sqref="I35:J49 D80:D95 I57:J61">
      <formula1>-1000000000000000</formula1>
      <formula2>99999999999999900</formula2>
    </dataValidation>
    <dataValidation type="decimal" allowBlank="1" showInputMessage="1" showErrorMessage="1" sqref="E57:F61">
      <formula1>-1000000000000</formula1>
      <formula2>99000000000000.9</formula2>
    </dataValidation>
    <dataValidation type="list" allowBlank="1" showErrorMessage="1" errorTitle="Invalid Data" error="You must select from the list only." sqref="B57:B61">
      <formula1>"Please Select …,PR,SR"</formula1>
    </dataValidation>
    <dataValidation type="list" allowBlank="1" showInputMessage="1" showErrorMessage="1" sqref="D57:D61 C80:C95">
      <formula1>List_IE</formula1>
    </dataValidation>
    <dataValidation type="list" allowBlank="1" showInputMessage="1" showErrorMessage="1" sqref="D35:D49">
      <formula1>HIVSDA</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3"/>
  <legacyDrawing r:id="rId2"/>
</worksheet>
</file>

<file path=xl/worksheets/sheet7.xml><?xml version="1.0" encoding="utf-8"?>
<worksheet xmlns="http://schemas.openxmlformats.org/spreadsheetml/2006/main" xmlns:r="http://schemas.openxmlformats.org/officeDocument/2006/relationships">
  <sheetPr>
    <tabColor indexed="11"/>
    <pageSetUpPr fitToPage="1"/>
  </sheetPr>
  <dimension ref="A1:L18"/>
  <sheetViews>
    <sheetView showGridLines="0" view="pageBreakPreview" zoomScale="70" zoomScaleNormal="75" zoomScaleSheetLayoutView="70" zoomScalePageLayoutView="75" workbookViewId="0" topLeftCell="A1">
      <selection activeCell="G10" sqref="G10:J10"/>
    </sheetView>
  </sheetViews>
  <sheetFormatPr defaultColWidth="9.140625" defaultRowHeight="12.75"/>
  <cols>
    <col min="1" max="1" width="15.00390625" style="72" customWidth="1"/>
    <col min="2" max="2" width="45.421875" style="72" customWidth="1"/>
    <col min="3" max="3" width="19.28125" style="72" customWidth="1"/>
    <col min="4" max="4" width="23.28125" style="72" customWidth="1"/>
    <col min="5" max="5" width="19.28125" style="72" customWidth="1"/>
    <col min="6" max="6" width="17.140625" style="72" customWidth="1"/>
    <col min="7" max="7" width="25.8515625" style="72" customWidth="1"/>
    <col min="8" max="8" width="20.00390625" style="539" customWidth="1"/>
    <col min="9" max="9" width="19.28125" style="72" customWidth="1"/>
    <col min="10" max="10" width="30.00390625" style="72" customWidth="1"/>
    <col min="11" max="11" width="5.7109375" style="72" customWidth="1"/>
    <col min="12" max="12" width="3.57421875" style="72" customWidth="1"/>
    <col min="13" max="16384" width="9.140625" style="72" customWidth="1"/>
  </cols>
  <sheetData>
    <row r="1" spans="1:10" ht="25.5" customHeight="1">
      <c r="A1" s="1709" t="s">
        <v>61</v>
      </c>
      <c r="B1" s="1709"/>
      <c r="C1" s="1709"/>
      <c r="D1" s="1709"/>
      <c r="E1" s="1709"/>
      <c r="F1" s="1709"/>
      <c r="G1" s="1709"/>
      <c r="H1" s="1"/>
      <c r="I1" s="3"/>
      <c r="J1" s="3"/>
    </row>
    <row r="2" spans="1:10" s="63" customFormat="1" ht="27" customHeight="1" thickBot="1">
      <c r="A2" s="98" t="s">
        <v>157</v>
      </c>
      <c r="B2" s="10"/>
      <c r="C2" s="10"/>
      <c r="D2" s="36"/>
      <c r="E2" s="10"/>
      <c r="F2" s="10"/>
      <c r="G2" s="3"/>
      <c r="H2" s="11"/>
      <c r="I2" s="12"/>
      <c r="J2" s="12"/>
    </row>
    <row r="3" spans="1:10" s="73" customFormat="1" ht="28.5" customHeight="1" thickBot="1">
      <c r="A3" s="1547" t="s">
        <v>70</v>
      </c>
      <c r="B3" s="1600"/>
      <c r="C3" s="1548"/>
      <c r="D3" s="1602" t="str">
        <f>IF('PR_Programmatic Progress_1A'!C7="","",'PR_Programmatic Progress_1A'!C7)</f>
        <v>MNT-910-G03-H</v>
      </c>
      <c r="E3" s="1603"/>
      <c r="F3" s="1603"/>
      <c r="G3" s="1604"/>
      <c r="H3" s="4"/>
      <c r="I3" s="4"/>
      <c r="J3" s="4"/>
    </row>
    <row r="4" spans="1:10" s="73" customFormat="1" ht="15" customHeight="1">
      <c r="A4" s="493" t="s">
        <v>274</v>
      </c>
      <c r="B4" s="513"/>
      <c r="C4" s="513"/>
      <c r="D4" s="53" t="s">
        <v>280</v>
      </c>
      <c r="E4" s="505" t="str">
        <f>IF('PR_Programmatic Progress_1A'!D12="Select","",'PR_Programmatic Progress_1A'!D12)</f>
        <v>Semester</v>
      </c>
      <c r="F4" s="5" t="s">
        <v>281</v>
      </c>
      <c r="G4" s="47">
        <f>IF('PR_Programmatic Progress_1A'!F12="Select","",'PR_Programmatic Progress_1A'!F12)</f>
        <v>5</v>
      </c>
      <c r="H4" s="4"/>
      <c r="I4" s="4"/>
      <c r="J4" s="4"/>
    </row>
    <row r="5" spans="1:10" s="73" customFormat="1" ht="15" customHeight="1">
      <c r="A5" s="514" t="s">
        <v>275</v>
      </c>
      <c r="B5" s="40"/>
      <c r="C5" s="40"/>
      <c r="D5" s="54" t="s">
        <v>243</v>
      </c>
      <c r="E5" s="520">
        <f>IF('PR_Programmatic Progress_1A'!D13="","",'PR_Programmatic Progress_1A'!D13)</f>
        <v>41091</v>
      </c>
      <c r="F5" s="5" t="s">
        <v>261</v>
      </c>
      <c r="G5" s="521">
        <f>IF('PR_Programmatic Progress_1A'!F13="","",'PR_Programmatic Progress_1A'!F13)</f>
        <v>41274</v>
      </c>
      <c r="H5" s="4"/>
      <c r="I5" s="4"/>
      <c r="J5" s="4"/>
    </row>
    <row r="6" spans="1:10" s="73" customFormat="1" ht="15" customHeight="1" thickBot="1">
      <c r="A6" s="55" t="s">
        <v>276</v>
      </c>
      <c r="B6" s="167"/>
      <c r="C6" s="41"/>
      <c r="D6" s="1594">
        <f>IF('PR_Programmatic Progress_1A'!C14="Select","",'PR_Programmatic Progress_1A'!C14)</f>
        <v>5</v>
      </c>
      <c r="E6" s="1595"/>
      <c r="F6" s="1595"/>
      <c r="G6" s="1596"/>
      <c r="H6" s="4"/>
      <c r="I6" s="4"/>
      <c r="J6" s="4"/>
    </row>
    <row r="7" spans="1:10" s="63" customFormat="1" ht="15.75" customHeight="1">
      <c r="A7" s="10"/>
      <c r="B7" s="10"/>
      <c r="C7" s="10"/>
      <c r="D7" s="36"/>
      <c r="E7" s="10"/>
      <c r="F7" s="12"/>
      <c r="G7" s="11"/>
      <c r="H7" s="10"/>
      <c r="I7" s="12"/>
      <c r="J7" s="13"/>
    </row>
    <row r="8" spans="1:10" s="752" customFormat="1" ht="27" customHeight="1" thickBot="1">
      <c r="A8" s="1823" t="s">
        <v>494</v>
      </c>
      <c r="B8" s="1823"/>
      <c r="C8" s="1823"/>
      <c r="D8" s="1823"/>
      <c r="E8" s="1823"/>
      <c r="F8" s="1823"/>
      <c r="G8" s="1823"/>
      <c r="H8" s="1823"/>
      <c r="I8" s="1823"/>
      <c r="J8" s="1823"/>
    </row>
    <row r="9" spans="1:11" s="63" customFormat="1" ht="34.5" customHeight="1" thickBot="1">
      <c r="A9" s="400"/>
      <c r="B9" s="401"/>
      <c r="C9" s="548"/>
      <c r="D9" s="548"/>
      <c r="E9" s="402"/>
      <c r="F9" s="549"/>
      <c r="G9" s="1820" t="s">
        <v>222</v>
      </c>
      <c r="H9" s="1821"/>
      <c r="I9" s="1821"/>
      <c r="J9" s="1822"/>
      <c r="K9" s="14"/>
    </row>
    <row r="10" spans="1:12" s="63" customFormat="1" ht="161.25" customHeight="1">
      <c r="A10" s="1811" t="s">
        <v>623</v>
      </c>
      <c r="B10" s="1812"/>
      <c r="C10" s="1812"/>
      <c r="D10" s="1812"/>
      <c r="E10" s="1812"/>
      <c r="F10" s="398" t="s">
        <v>260</v>
      </c>
      <c r="G10" s="1813" t="s">
        <v>755</v>
      </c>
      <c r="H10" s="1813"/>
      <c r="I10" s="1813"/>
      <c r="J10" s="1814"/>
      <c r="K10" s="14"/>
      <c r="L10" s="14"/>
    </row>
    <row r="11" spans="1:10" ht="161.25" customHeight="1" thickBot="1">
      <c r="A11" s="1815" t="s">
        <v>624</v>
      </c>
      <c r="B11" s="1816"/>
      <c r="C11" s="1816"/>
      <c r="D11" s="1816"/>
      <c r="E11" s="1816"/>
      <c r="F11" s="403" t="s">
        <v>260</v>
      </c>
      <c r="G11" s="1817" t="s">
        <v>18</v>
      </c>
      <c r="H11" s="1817"/>
      <c r="I11" s="1817"/>
      <c r="J11" s="1818"/>
    </row>
    <row r="12" spans="1:12" s="63" customFormat="1" ht="21.75" customHeight="1">
      <c r="A12" s="168"/>
      <c r="B12" s="550"/>
      <c r="C12" s="550"/>
      <c r="D12" s="550"/>
      <c r="E12" s="551"/>
      <c r="F12" s="552"/>
      <c r="G12" s="174"/>
      <c r="H12" s="186"/>
      <c r="I12" s="185"/>
      <c r="J12" s="528"/>
      <c r="K12" s="14"/>
      <c r="L12" s="14"/>
    </row>
    <row r="13" spans="1:10" ht="15.75" thickBot="1">
      <c r="A13" s="1819" t="s">
        <v>233</v>
      </c>
      <c r="B13" s="1819"/>
      <c r="C13" s="1819"/>
      <c r="D13" s="1819"/>
      <c r="E13" s="1819"/>
      <c r="F13" s="1819"/>
      <c r="G13" s="1819"/>
      <c r="H13" s="1819"/>
      <c r="I13" s="1819"/>
      <c r="J13" s="1819"/>
    </row>
    <row r="14" spans="1:10" ht="139.5" customHeight="1" thickBot="1">
      <c r="A14" s="1808"/>
      <c r="B14" s="1809"/>
      <c r="C14" s="1809"/>
      <c r="D14" s="1809"/>
      <c r="E14" s="1809"/>
      <c r="F14" s="1809"/>
      <c r="G14" s="1809"/>
      <c r="H14" s="1809"/>
      <c r="I14" s="1809"/>
      <c r="J14" s="1810"/>
    </row>
    <row r="15" spans="1:10" ht="17.25" customHeight="1">
      <c r="A15" s="553"/>
      <c r="B15" s="553"/>
      <c r="C15" s="553"/>
      <c r="D15" s="553"/>
      <c r="E15" s="553"/>
      <c r="F15" s="553"/>
      <c r="G15" s="3"/>
      <c r="H15" s="16"/>
      <c r="I15" s="3"/>
      <c r="J15" s="3"/>
    </row>
    <row r="18" ht="12.75">
      <c r="B18" s="754"/>
    </row>
    <row r="19" ht="18" customHeight="1"/>
  </sheetData>
  <sheetProtection password="92D1" sheet="1" formatCells="0" formatColumns="0" formatRows="0"/>
  <mergeCells count="12">
    <mergeCell ref="G9:J9"/>
    <mergeCell ref="A1:G1"/>
    <mergeCell ref="A3:C3"/>
    <mergeCell ref="D3:G3"/>
    <mergeCell ref="D6:G6"/>
    <mergeCell ref="A8:J8"/>
    <mergeCell ref="A14:J14"/>
    <mergeCell ref="A10:E10"/>
    <mergeCell ref="G10:J10"/>
    <mergeCell ref="A11:E11"/>
    <mergeCell ref="G11:J11"/>
    <mergeCell ref="A13:J13"/>
  </mergeCells>
  <conditionalFormatting sqref="E9">
    <cfRule type="cellIs" priority="1" dxfId="12" operator="lessThan" stopIfTrue="1">
      <formula>0</formula>
    </cfRule>
  </conditionalFormatting>
  <dataValidations count="3">
    <dataValidation type="list" allowBlank="1" showInputMessage="1" showErrorMessage="1" sqref="F15 F10:F12">
      <formula1>"Select,Yes,No,N/A"</formula1>
    </dataValidation>
    <dataValidation type="list" allowBlank="1" showInputMessage="1" showErrorMessage="1" sqref="C2:F2">
      <formula1>"Select,USD,EUR"</formula1>
    </dataValidation>
    <dataValidation allowBlank="1" showInputMessage="1" sqref="F9"/>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4" r:id="rId1"/>
  <headerFooter alignWithMargins="0">
    <oddFooter>&amp;L&amp;9&amp;F&amp;C&amp;A&amp;R&amp;9Page &amp;P of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M35"/>
  <sheetViews>
    <sheetView view="pageBreakPreview" zoomScale="70" zoomScaleNormal="75" zoomScaleSheetLayoutView="70" zoomScalePageLayoutView="0" workbookViewId="0" topLeftCell="A2">
      <selection activeCell="B38" sqref="B37:B38"/>
    </sheetView>
  </sheetViews>
  <sheetFormatPr defaultColWidth="9.140625" defaultRowHeight="12.75"/>
  <cols>
    <col min="1" max="1" width="14.8515625" style="69" customWidth="1"/>
    <col min="2" max="2" width="19.8515625" style="69" customWidth="1"/>
    <col min="3" max="3" width="17.421875" style="69" customWidth="1"/>
    <col min="4" max="4" width="19.421875" style="69" customWidth="1"/>
    <col min="5" max="5" width="14.8515625" style="69" customWidth="1"/>
    <col min="6" max="6" width="19.28125" style="69" customWidth="1"/>
    <col min="7" max="7" width="14.57421875" style="69" customWidth="1"/>
    <col min="8" max="8" width="30.28125" style="69" customWidth="1"/>
    <col min="9" max="9" width="20.7109375" style="69" customWidth="1"/>
    <col min="10" max="10" width="3.421875" style="69" customWidth="1"/>
    <col min="11" max="11" width="20.7109375" style="69" customWidth="1"/>
    <col min="12" max="12" width="4.8515625" style="69" customWidth="1"/>
    <col min="13" max="13" width="16.00390625" style="69" customWidth="1"/>
    <col min="14" max="16384" width="9.140625" style="69" customWidth="1"/>
  </cols>
  <sheetData>
    <row r="1" spans="1:13" ht="25.5" customHeight="1">
      <c r="A1" s="1824" t="s">
        <v>61</v>
      </c>
      <c r="B1" s="1824"/>
      <c r="C1" s="1824"/>
      <c r="D1" s="1824"/>
      <c r="E1" s="1824"/>
      <c r="F1" s="1824"/>
      <c r="G1" s="1824"/>
      <c r="H1" s="1824"/>
      <c r="I1" s="297"/>
      <c r="J1" s="286"/>
      <c r="K1" s="300"/>
      <c r="L1" s="301"/>
      <c r="M1" s="554"/>
    </row>
    <row r="2" spans="1:13" s="14" customFormat="1" ht="27" customHeight="1" thickBot="1">
      <c r="A2" s="98" t="s">
        <v>158</v>
      </c>
      <c r="B2" s="10"/>
      <c r="C2" s="10"/>
      <c r="D2" s="283"/>
      <c r="E2" s="284"/>
      <c r="F2" s="284"/>
      <c r="G2" s="10"/>
      <c r="H2" s="285"/>
      <c r="I2" s="298"/>
      <c r="J2" s="302"/>
      <c r="K2" s="302"/>
      <c r="L2" s="302"/>
      <c r="M2" s="1254"/>
    </row>
    <row r="3" spans="1:13" s="220" customFormat="1" ht="28.5" customHeight="1" thickBot="1">
      <c r="A3" s="1547" t="s">
        <v>70</v>
      </c>
      <c r="B3" s="1600"/>
      <c r="C3" s="1548"/>
      <c r="D3" s="1602" t="str">
        <f>IF('PR_Programmatic Progress_1A'!C7="","",'PR_Programmatic Progress_1A'!C7)</f>
        <v>MNT-910-G03-H</v>
      </c>
      <c r="E3" s="1603"/>
      <c r="F3" s="1603"/>
      <c r="G3" s="1604"/>
      <c r="H3" s="1833" t="s">
        <v>635</v>
      </c>
      <c r="I3" s="1834"/>
      <c r="J3" s="1834"/>
      <c r="K3" s="1834"/>
      <c r="L3" s="1835"/>
      <c r="M3" s="197"/>
    </row>
    <row r="4" spans="1:13" s="220" customFormat="1" ht="15" customHeight="1">
      <c r="A4" s="493" t="s">
        <v>274</v>
      </c>
      <c r="B4" s="513"/>
      <c r="C4" s="513"/>
      <c r="D4" s="53" t="s">
        <v>280</v>
      </c>
      <c r="E4" s="505" t="str">
        <f>IF('PR_Programmatic Progress_1A'!D12="Select","",'PR_Programmatic Progress_1A'!D12)</f>
        <v>Semester</v>
      </c>
      <c r="F4" s="5" t="s">
        <v>281</v>
      </c>
      <c r="G4" s="47">
        <f>IF('PR_Programmatic Progress_1A'!F12="Select","",'PR_Programmatic Progress_1A'!F12)</f>
        <v>5</v>
      </c>
      <c r="H4" s="1836"/>
      <c r="I4" s="1837"/>
      <c r="J4" s="1837"/>
      <c r="K4" s="1837"/>
      <c r="L4" s="1838"/>
      <c r="M4" s="197"/>
    </row>
    <row r="5" spans="1:13" s="220" customFormat="1" ht="15" customHeight="1">
      <c r="A5" s="514" t="s">
        <v>275</v>
      </c>
      <c r="B5" s="40"/>
      <c r="C5" s="40"/>
      <c r="D5" s="54" t="s">
        <v>243</v>
      </c>
      <c r="E5" s="520">
        <f>IF('PR_Programmatic Progress_1A'!D13="","",'PR_Programmatic Progress_1A'!D13)</f>
        <v>41091</v>
      </c>
      <c r="F5" s="5" t="s">
        <v>261</v>
      </c>
      <c r="G5" s="521">
        <f>IF('PR_Programmatic Progress_1A'!F13="","",'PR_Programmatic Progress_1A'!F13)</f>
        <v>41274</v>
      </c>
      <c r="H5" s="1839"/>
      <c r="I5" s="1840"/>
      <c r="J5" s="1840"/>
      <c r="K5" s="1840"/>
      <c r="L5" s="1841"/>
      <c r="M5" s="197"/>
    </row>
    <row r="6" spans="1:13" s="220" customFormat="1" ht="15" customHeight="1" thickBot="1">
      <c r="A6" s="55" t="s">
        <v>276</v>
      </c>
      <c r="B6" s="167"/>
      <c r="C6" s="41"/>
      <c r="D6" s="1594">
        <f>IF('PR_Programmatic Progress_1A'!C14="Select","",'PR_Programmatic Progress_1A'!C14)</f>
        <v>5</v>
      </c>
      <c r="E6" s="1595"/>
      <c r="F6" s="1595"/>
      <c r="G6" s="1596"/>
      <c r="H6" s="1302"/>
      <c r="I6" s="1303"/>
      <c r="J6" s="1304"/>
      <c r="K6" s="1304"/>
      <c r="L6" s="1304"/>
      <c r="M6" s="1303"/>
    </row>
    <row r="7" spans="1:13" s="73" customFormat="1" ht="15" customHeight="1" thickBot="1">
      <c r="A7" s="1287" t="s">
        <v>242</v>
      </c>
      <c r="B7" s="1288"/>
      <c r="C7" s="1290"/>
      <c r="D7" s="1706" t="str">
        <f>IF('PR_Programmatic Progress_1A'!C10="Select","",'PR_Programmatic Progress_1A'!C10)</f>
        <v>EUR</v>
      </c>
      <c r="E7" s="1707"/>
      <c r="F7" s="1707"/>
      <c r="G7" s="1708"/>
      <c r="H7" s="1305"/>
      <c r="I7" s="1305"/>
      <c r="J7" s="1305"/>
      <c r="K7" s="1305"/>
      <c r="L7" s="1305"/>
      <c r="M7" s="1305"/>
    </row>
    <row r="8" spans="1:13" ht="27.75" customHeight="1">
      <c r="A8" s="294"/>
      <c r="B8" s="295"/>
      <c r="C8" s="295"/>
      <c r="D8" s="294"/>
      <c r="E8" s="295"/>
      <c r="F8" s="7"/>
      <c r="G8" s="292"/>
      <c r="H8" s="1306"/>
      <c r="I8" s="1307"/>
      <c r="J8" s="1308"/>
      <c r="K8" s="1306"/>
      <c r="L8" s="1309"/>
      <c r="M8" s="1310"/>
    </row>
    <row r="9" spans="1:13" ht="33.75" customHeight="1" thickBot="1">
      <c r="A9" s="165" t="s">
        <v>495</v>
      </c>
      <c r="B9" s="296"/>
      <c r="C9" s="296"/>
      <c r="D9" s="166"/>
      <c r="E9" s="1395"/>
      <c r="F9" s="1396"/>
      <c r="G9" s="290"/>
      <c r="H9" s="288"/>
      <c r="I9" s="6"/>
      <c r="J9" s="290"/>
      <c r="K9" s="290"/>
      <c r="L9" s="290"/>
      <c r="M9" s="1255"/>
    </row>
    <row r="10" spans="1:13" s="753" customFormat="1" ht="26.25" customHeight="1" thickBot="1">
      <c r="A10" s="1826" t="s">
        <v>253</v>
      </c>
      <c r="B10" s="1827"/>
      <c r="C10" s="1827"/>
      <c r="D10" s="1827"/>
      <c r="E10" s="1827"/>
      <c r="F10" s="1827"/>
      <c r="G10" s="1827"/>
      <c r="H10" s="1827"/>
      <c r="I10" s="1827"/>
      <c r="J10" s="1827"/>
      <c r="K10" s="1827"/>
      <c r="L10" s="1827"/>
      <c r="M10" s="1827"/>
    </row>
    <row r="11" spans="1:13" s="753" customFormat="1" ht="26.25" customHeight="1">
      <c r="A11" s="1828"/>
      <c r="B11" s="1829"/>
      <c r="C11" s="1829"/>
      <c r="D11" s="1829"/>
      <c r="E11" s="1829"/>
      <c r="F11" s="1829"/>
      <c r="G11" s="1829"/>
      <c r="H11" s="1829"/>
      <c r="I11" s="1829"/>
      <c r="J11" s="1829"/>
      <c r="K11" s="1829"/>
      <c r="L11" s="1829"/>
      <c r="M11" s="1829"/>
    </row>
    <row r="12" spans="1:13" s="753" customFormat="1" ht="18" customHeight="1">
      <c r="A12" s="1830" t="s">
        <v>523</v>
      </c>
      <c r="B12" s="1831"/>
      <c r="C12" s="1831"/>
      <c r="D12" s="1831"/>
      <c r="E12" s="1831"/>
      <c r="F12" s="1831"/>
      <c r="G12" s="1831"/>
      <c r="H12" s="1831"/>
      <c r="I12" s="1832"/>
      <c r="J12" s="502"/>
      <c r="K12" s="502"/>
      <c r="L12" s="502"/>
      <c r="M12" s="1256"/>
    </row>
    <row r="13" spans="1:13" s="753" customFormat="1" ht="24" customHeight="1" thickBot="1">
      <c r="A13" s="694"/>
      <c r="B13" s="516"/>
      <c r="C13" s="516"/>
      <c r="D13" s="516"/>
      <c r="E13" s="516"/>
      <c r="F13" s="516"/>
      <c r="G13" s="516"/>
      <c r="H13" s="516"/>
      <c r="I13" s="516"/>
      <c r="J13" s="516"/>
      <c r="K13" s="404"/>
      <c r="L13" s="404"/>
      <c r="M13" s="1257">
        <v>139239</v>
      </c>
    </row>
    <row r="14" spans="1:13" s="753" customFormat="1" ht="26.25" customHeight="1" thickTop="1">
      <c r="A14" s="190"/>
      <c r="B14" s="260"/>
      <c r="C14" s="306"/>
      <c r="D14" s="260"/>
      <c r="E14" s="305"/>
      <c r="F14" s="259"/>
      <c r="G14" s="305"/>
      <c r="H14" s="305"/>
      <c r="I14" s="305"/>
      <c r="J14" s="256"/>
      <c r="K14" s="405"/>
      <c r="L14" s="406"/>
      <c r="M14" s="407"/>
    </row>
    <row r="15" spans="1:13" s="753" customFormat="1" ht="26.25" customHeight="1">
      <c r="A15" s="390" t="s">
        <v>254</v>
      </c>
      <c r="B15" s="257" t="s">
        <v>54</v>
      </c>
      <c r="C15" s="257"/>
      <c r="D15" s="257"/>
      <c r="E15" s="256"/>
      <c r="F15" s="1261"/>
      <c r="G15" s="256"/>
      <c r="H15" s="256"/>
      <c r="I15" s="256"/>
      <c r="J15" s="256"/>
      <c r="K15" s="429">
        <v>392778</v>
      </c>
      <c r="L15" s="406"/>
      <c r="M15" s="1258"/>
    </row>
    <row r="16" spans="1:13" s="753" customFormat="1" ht="26.25" customHeight="1">
      <c r="A16" s="366"/>
      <c r="B16" s="1317" t="s">
        <v>387</v>
      </c>
      <c r="C16" s="1317"/>
      <c r="D16" s="1317"/>
      <c r="E16" s="1318"/>
      <c r="F16" s="1319"/>
      <c r="G16" s="1320"/>
      <c r="H16" s="1321"/>
      <c r="I16" s="1321"/>
      <c r="J16" s="1321"/>
      <c r="K16" s="881"/>
      <c r="L16" s="406"/>
      <c r="M16" s="1259"/>
    </row>
    <row r="17" spans="1:13" s="753" customFormat="1" ht="26.25" customHeight="1">
      <c r="A17" s="503"/>
      <c r="B17" s="257" t="s">
        <v>451</v>
      </c>
      <c r="C17" s="257"/>
      <c r="D17" s="257"/>
      <c r="E17" s="258"/>
      <c r="F17" s="1262"/>
      <c r="G17" s="258"/>
      <c r="H17" s="256"/>
      <c r="I17" s="256"/>
      <c r="J17" s="256"/>
      <c r="K17" s="881">
        <v>6335</v>
      </c>
      <c r="L17" s="406"/>
      <c r="M17" s="806"/>
    </row>
    <row r="18" spans="1:13" s="753" customFormat="1" ht="26.25" customHeight="1">
      <c r="A18" s="503"/>
      <c r="B18" s="257" t="s">
        <v>452</v>
      </c>
      <c r="C18" s="257"/>
      <c r="D18" s="257"/>
      <c r="E18" s="258"/>
      <c r="F18" s="258"/>
      <c r="G18" s="258"/>
      <c r="H18" s="256"/>
      <c r="I18" s="256"/>
      <c r="J18" s="256"/>
      <c r="K18" s="881"/>
      <c r="L18" s="406"/>
      <c r="M18" s="807"/>
    </row>
    <row r="19" spans="1:13" s="753" customFormat="1" ht="26.25" customHeight="1">
      <c r="A19" s="503"/>
      <c r="B19" s="339" t="s">
        <v>46</v>
      </c>
      <c r="C19" s="257"/>
      <c r="D19" s="257"/>
      <c r="E19" s="258"/>
      <c r="F19" s="258"/>
      <c r="G19" s="258"/>
      <c r="H19" s="256"/>
      <c r="I19" s="256"/>
      <c r="J19" s="256"/>
      <c r="K19" s="881"/>
      <c r="L19" s="406"/>
      <c r="M19" s="409">
        <f>+K15+K16+K17+K18+K19</f>
        <v>399113</v>
      </c>
    </row>
    <row r="20" spans="1:13" s="753" customFormat="1" ht="26.25" customHeight="1">
      <c r="A20" s="695"/>
      <c r="B20" s="696"/>
      <c r="C20" s="695"/>
      <c r="D20" s="696"/>
      <c r="E20" s="697"/>
      <c r="F20" s="697"/>
      <c r="G20" s="698"/>
      <c r="H20" s="699"/>
      <c r="I20" s="700"/>
      <c r="J20" s="256"/>
      <c r="K20" s="410"/>
      <c r="L20" s="406"/>
      <c r="M20" s="411"/>
    </row>
    <row r="21" spans="1:13" s="753" customFormat="1" ht="26.25" customHeight="1">
      <c r="A21" s="189"/>
      <c r="B21" s="313"/>
      <c r="C21" s="307"/>
      <c r="D21" s="307"/>
      <c r="E21" s="309"/>
      <c r="F21" s="307"/>
      <c r="G21" s="312"/>
      <c r="H21" s="307"/>
      <c r="I21" s="311"/>
      <c r="J21" s="252"/>
      <c r="K21" s="412"/>
      <c r="L21" s="413"/>
      <c r="M21" s="414"/>
    </row>
    <row r="22" spans="1:13" s="753" customFormat="1" ht="26.25" customHeight="1">
      <c r="A22" s="503" t="s">
        <v>255</v>
      </c>
      <c r="B22" s="1825" t="s">
        <v>56</v>
      </c>
      <c r="C22" s="1825"/>
      <c r="D22" s="1825"/>
      <c r="E22" s="1825"/>
      <c r="F22" s="1825"/>
      <c r="G22" s="1825"/>
      <c r="H22" s="1825"/>
      <c r="I22" s="1825"/>
      <c r="J22" s="256"/>
      <c r="K22" s="415">
        <f>IF('PR_Total PR Cash Outflow_3A'!D12="","",'PR_Total PR Cash Outflow_3A'!D12)</f>
        <v>276493.61261999997</v>
      </c>
      <c r="L22" s="406"/>
      <c r="M22" s="739"/>
    </row>
    <row r="23" spans="1:13" s="753" customFormat="1" ht="26.25" customHeight="1">
      <c r="A23" s="341"/>
      <c r="B23" s="339" t="s">
        <v>47</v>
      </c>
      <c r="C23" s="339"/>
      <c r="D23" s="339"/>
      <c r="E23" s="342"/>
      <c r="F23" s="342"/>
      <c r="G23" s="343"/>
      <c r="H23" s="344"/>
      <c r="I23" s="345"/>
      <c r="J23" s="340"/>
      <c r="K23" s="408"/>
      <c r="L23" s="417"/>
      <c r="M23" s="740"/>
    </row>
    <row r="24" spans="1:13" s="753" customFormat="1" ht="26.25" customHeight="1">
      <c r="A24" s="738"/>
      <c r="B24" s="1322" t="s">
        <v>134</v>
      </c>
      <c r="C24" s="1322"/>
      <c r="D24" s="1322"/>
      <c r="E24" s="1319"/>
      <c r="F24" s="1319"/>
      <c r="G24" s="1319"/>
      <c r="H24" s="1323"/>
      <c r="I24" s="1324"/>
      <c r="J24" s="1321"/>
      <c r="K24" s="890"/>
      <c r="L24" s="417"/>
      <c r="M24" s="409">
        <f>+K22+K23+K24</f>
        <v>276493.61261999997</v>
      </c>
    </row>
    <row r="25" spans="1:13" s="753" customFormat="1" ht="26.25" customHeight="1">
      <c r="A25" s="701"/>
      <c r="B25" s="175"/>
      <c r="C25" s="702"/>
      <c r="D25" s="175"/>
      <c r="E25" s="702"/>
      <c r="F25" s="703"/>
      <c r="G25" s="175"/>
      <c r="H25" s="704"/>
      <c r="I25" s="705"/>
      <c r="J25" s="252"/>
      <c r="K25" s="418"/>
      <c r="L25" s="413"/>
      <c r="M25" s="419"/>
    </row>
    <row r="26" spans="1:13" s="753" customFormat="1" ht="26.25" customHeight="1" thickBot="1">
      <c r="A26" s="310" t="s">
        <v>135</v>
      </c>
      <c r="B26" s="309"/>
      <c r="C26" s="309"/>
      <c r="D26" s="309"/>
      <c r="E26" s="313"/>
      <c r="F26" s="313"/>
      <c r="G26" s="313"/>
      <c r="H26" s="313"/>
      <c r="I26" s="307"/>
      <c r="J26" s="252"/>
      <c r="K26" s="413"/>
      <c r="L26" s="413"/>
      <c r="M26" s="420">
        <f>M13+M19-M24</f>
        <v>261858.38738000003</v>
      </c>
    </row>
    <row r="27" spans="1:13" s="753" customFormat="1" ht="19.5" customHeight="1" thickTop="1">
      <c r="A27" s="175"/>
      <c r="B27" s="251"/>
      <c r="C27" s="251"/>
      <c r="D27" s="247"/>
      <c r="E27" s="248"/>
      <c r="F27" s="248"/>
      <c r="G27" s="248"/>
      <c r="H27" s="248"/>
      <c r="I27" s="251"/>
      <c r="J27" s="175"/>
      <c r="K27" s="251"/>
      <c r="L27" s="248"/>
      <c r="M27" s="308"/>
    </row>
    <row r="28" spans="1:13" ht="15.75">
      <c r="A28" s="1325" t="s">
        <v>136</v>
      </c>
      <c r="B28" s="1309"/>
      <c r="C28" s="1309"/>
      <c r="D28" s="1309"/>
      <c r="E28" s="1309"/>
      <c r="F28" s="1309"/>
      <c r="G28" s="1309"/>
      <c r="H28" s="1309"/>
      <c r="I28" s="1326"/>
      <c r="J28" s="1309"/>
      <c r="K28" s="1327"/>
      <c r="L28" s="1327"/>
      <c r="M28" s="1328"/>
    </row>
    <row r="29" spans="1:13" ht="21.75" customHeight="1">
      <c r="A29" s="741" t="s">
        <v>625</v>
      </c>
      <c r="B29" s="556"/>
      <c r="C29" s="556"/>
      <c r="D29" s="556"/>
      <c r="E29" s="556"/>
      <c r="F29" s="556"/>
      <c r="G29" s="556"/>
      <c r="H29" s="556"/>
      <c r="I29" s="559"/>
      <c r="J29" s="556"/>
      <c r="K29" s="808"/>
      <c r="L29" s="808"/>
      <c r="M29" s="1260"/>
    </row>
    <row r="30" spans="1:13" ht="12.75">
      <c r="A30" s="1842"/>
      <c r="B30" s="1843"/>
      <c r="C30" s="1843"/>
      <c r="D30" s="1843"/>
      <c r="E30" s="1843"/>
      <c r="F30" s="1843"/>
      <c r="G30" s="1843"/>
      <c r="H30" s="1843"/>
      <c r="I30" s="1843"/>
      <c r="J30" s="1843"/>
      <c r="K30" s="1843"/>
      <c r="L30" s="1843"/>
      <c r="M30" s="1843"/>
    </row>
    <row r="31" spans="1:13" ht="12.75">
      <c r="A31" s="1844"/>
      <c r="B31" s="1845"/>
      <c r="C31" s="1845"/>
      <c r="D31" s="1845"/>
      <c r="E31" s="1845"/>
      <c r="F31" s="1845"/>
      <c r="G31" s="1845"/>
      <c r="H31" s="1845"/>
      <c r="I31" s="1845"/>
      <c r="J31" s="1845"/>
      <c r="K31" s="1845"/>
      <c r="L31" s="1845"/>
      <c r="M31" s="1845"/>
    </row>
    <row r="32" spans="1:13" ht="45.75" customHeight="1">
      <c r="A32" s="1846"/>
      <c r="B32" s="1847"/>
      <c r="C32" s="1847"/>
      <c r="D32" s="1847"/>
      <c r="E32" s="1847"/>
      <c r="F32" s="1847"/>
      <c r="G32" s="1847"/>
      <c r="H32" s="1847"/>
      <c r="I32" s="1847"/>
      <c r="J32" s="1847"/>
      <c r="K32" s="1847"/>
      <c r="L32" s="1847"/>
      <c r="M32" s="1847"/>
    </row>
    <row r="33" spans="1:13" ht="12.75">
      <c r="A33" s="1263"/>
      <c r="B33" s="1263"/>
      <c r="C33" s="1263"/>
      <c r="D33" s="1263"/>
      <c r="E33" s="1263"/>
      <c r="F33" s="1263"/>
      <c r="G33" s="1263"/>
      <c r="H33" s="1263"/>
      <c r="I33" s="1264"/>
      <c r="J33" s="1263"/>
      <c r="K33" s="1263"/>
      <c r="L33" s="1263"/>
      <c r="M33" s="1265"/>
    </row>
    <row r="34" spans="1:13" ht="12.75">
      <c r="A34" s="2"/>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sheetData>
  <sheetProtection password="92D1" sheet="1" formatCells="0" formatColumns="0" formatRows="0"/>
  <mergeCells count="11">
    <mergeCell ref="A30:M32"/>
    <mergeCell ref="A1:H1"/>
    <mergeCell ref="A3:C3"/>
    <mergeCell ref="B22:I22"/>
    <mergeCell ref="A10:M10"/>
    <mergeCell ref="A11:M11"/>
    <mergeCell ref="D3:G3"/>
    <mergeCell ref="D6:G6"/>
    <mergeCell ref="A12:I12"/>
    <mergeCell ref="D7:G7"/>
    <mergeCell ref="H3:L5"/>
  </mergeCells>
  <dataValidations count="1">
    <dataValidation type="list" allowBlank="1" showInputMessage="1" showErrorMessage="1" sqref="C2:G2">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1" r:id="rId1"/>
  <headerFooter alignWithMargins="0">
    <oddFooter>&amp;L&amp;9&amp;F&amp;C&amp;A&amp;R&amp;9Page &amp;P of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T80"/>
  <sheetViews>
    <sheetView showGridLines="0" view="pageBreakPreview" zoomScale="70" zoomScaleNormal="60" zoomScaleSheetLayoutView="70" zoomScalePageLayoutView="80" workbookViewId="0" topLeftCell="A13">
      <selection activeCell="T42" sqref="T42"/>
    </sheetView>
  </sheetViews>
  <sheetFormatPr defaultColWidth="9.140625" defaultRowHeight="12.75"/>
  <cols>
    <col min="1" max="1" width="14.8515625" style="72" customWidth="1"/>
    <col min="2" max="2" width="29.00390625" style="72" customWidth="1"/>
    <col min="3" max="3" width="6.140625" style="72" customWidth="1"/>
    <col min="4" max="4" width="2.421875" style="72" customWidth="1"/>
    <col min="5" max="5" width="17.421875" style="72" customWidth="1"/>
    <col min="6" max="6" width="21.57421875" style="72" bestFit="1" customWidth="1"/>
    <col min="7" max="7" width="14.8515625" style="72" customWidth="1"/>
    <col min="8" max="8" width="19.28125" style="72" customWidth="1"/>
    <col min="9" max="9" width="18.00390625" style="72" customWidth="1"/>
    <col min="10" max="10" width="32.8515625" style="72" customWidth="1"/>
    <col min="11" max="11" width="15.7109375" style="72" customWidth="1"/>
    <col min="12" max="12" width="22.57421875" style="72" customWidth="1"/>
    <col min="13" max="13" width="3.421875" style="72" customWidth="1"/>
    <col min="14" max="14" width="16.00390625" style="72" customWidth="1"/>
    <col min="15" max="17" width="16.00390625" style="72" hidden="1" customWidth="1"/>
    <col min="18" max="18" width="7.00390625" style="72" customWidth="1"/>
    <col min="19" max="19" width="20.7109375" style="72" customWidth="1"/>
    <col min="20" max="20" width="9.8515625" style="72" customWidth="1"/>
    <col min="21" max="16384" width="9.140625" style="69" customWidth="1"/>
  </cols>
  <sheetData>
    <row r="1" spans="1:20" ht="25.5" customHeight="1">
      <c r="A1" s="1824" t="s">
        <v>61</v>
      </c>
      <c r="B1" s="1824"/>
      <c r="C1" s="1824"/>
      <c r="D1" s="1824"/>
      <c r="E1" s="1824"/>
      <c r="F1" s="1824"/>
      <c r="G1" s="1824"/>
      <c r="H1" s="1824"/>
      <c r="I1" s="1824"/>
      <c r="J1" s="1824"/>
      <c r="K1" s="297"/>
      <c r="L1" s="286"/>
      <c r="M1" s="286"/>
      <c r="N1" s="300"/>
      <c r="O1" s="300"/>
      <c r="P1" s="300"/>
      <c r="Q1" s="300"/>
      <c r="R1" s="301"/>
      <c r="S1" s="301"/>
      <c r="T1" s="755"/>
    </row>
    <row r="2" spans="1:20" s="14" customFormat="1" ht="27" customHeight="1" thickBot="1">
      <c r="A2" s="98" t="s">
        <v>158</v>
      </c>
      <c r="B2" s="10"/>
      <c r="C2" s="10"/>
      <c r="D2" s="10"/>
      <c r="E2" s="10"/>
      <c r="F2" s="283"/>
      <c r="G2" s="284"/>
      <c r="H2" s="284"/>
      <c r="I2" s="10"/>
      <c r="J2" s="285"/>
      <c r="K2" s="298"/>
      <c r="L2" s="302"/>
      <c r="M2" s="302"/>
      <c r="N2" s="302"/>
      <c r="O2" s="302"/>
      <c r="P2" s="302"/>
      <c r="Q2" s="302"/>
      <c r="R2" s="302"/>
      <c r="S2" s="302"/>
      <c r="T2" s="756"/>
    </row>
    <row r="3" spans="1:20" s="220" customFormat="1" ht="28.5" customHeight="1" thickBot="1">
      <c r="A3" s="1547" t="s">
        <v>70</v>
      </c>
      <c r="B3" s="1600"/>
      <c r="C3" s="1600"/>
      <c r="D3" s="1600"/>
      <c r="E3" s="1548"/>
      <c r="F3" s="1602" t="str">
        <f>IF('PR_Programmatic Progress_1A'!C7="","",'PR_Programmatic Progress_1A'!C7)</f>
        <v>MNT-910-G03-H</v>
      </c>
      <c r="G3" s="1603"/>
      <c r="H3" s="1603"/>
      <c r="I3" s="1604"/>
      <c r="J3" s="195"/>
      <c r="K3" s="197"/>
      <c r="L3" s="199"/>
      <c r="M3" s="199"/>
      <c r="N3" s="199"/>
      <c r="O3" s="199"/>
      <c r="P3" s="199"/>
      <c r="Q3" s="199"/>
      <c r="R3" s="199"/>
      <c r="S3" s="199"/>
      <c r="T3" s="757"/>
    </row>
    <row r="4" spans="1:20" s="220" customFormat="1" ht="15" customHeight="1">
      <c r="A4" s="493" t="s">
        <v>274</v>
      </c>
      <c r="B4" s="513"/>
      <c r="C4" s="513"/>
      <c r="D4" s="513"/>
      <c r="E4" s="513"/>
      <c r="F4" s="53" t="s">
        <v>280</v>
      </c>
      <c r="G4" s="505" t="str">
        <f>IF('PR_Programmatic Progress_1A'!D12="Select","",'PR_Programmatic Progress_1A'!D12)</f>
        <v>Semester</v>
      </c>
      <c r="H4" s="5" t="s">
        <v>281</v>
      </c>
      <c r="I4" s="47">
        <f>IF('PR_Programmatic Progress_1A'!F12="Select","",'PR_Programmatic Progress_1A'!F12)</f>
        <v>5</v>
      </c>
      <c r="J4" s="196"/>
      <c r="K4" s="197"/>
      <c r="L4" s="199"/>
      <c r="M4" s="199"/>
      <c r="N4" s="199"/>
      <c r="O4" s="199"/>
      <c r="P4" s="199"/>
      <c r="Q4" s="199"/>
      <c r="R4" s="199"/>
      <c r="S4" s="199"/>
      <c r="T4" s="757"/>
    </row>
    <row r="5" spans="1:20" s="220" customFormat="1" ht="15" customHeight="1">
      <c r="A5" s="514" t="s">
        <v>275</v>
      </c>
      <c r="B5" s="40"/>
      <c r="C5" s="40"/>
      <c r="D5" s="40"/>
      <c r="E5" s="40"/>
      <c r="F5" s="54" t="s">
        <v>243</v>
      </c>
      <c r="G5" s="520">
        <f>IF('PR_Programmatic Progress_1A'!D13="","",'PR_Programmatic Progress_1A'!D13)</f>
        <v>41091</v>
      </c>
      <c r="H5" s="5" t="s">
        <v>261</v>
      </c>
      <c r="I5" s="521">
        <f>IF('PR_Programmatic Progress_1A'!F13="","",'PR_Programmatic Progress_1A'!F13)</f>
        <v>41274</v>
      </c>
      <c r="J5" s="196"/>
      <c r="K5" s="197"/>
      <c r="L5" s="199"/>
      <c r="M5" s="199"/>
      <c r="N5" s="199"/>
      <c r="O5" s="199"/>
      <c r="P5" s="199"/>
      <c r="Q5" s="199"/>
      <c r="R5" s="199"/>
      <c r="S5" s="199"/>
      <c r="T5" s="757"/>
    </row>
    <row r="6" spans="1:20" s="220" customFormat="1" ht="15" customHeight="1" thickBot="1">
      <c r="A6" s="55" t="s">
        <v>276</v>
      </c>
      <c r="B6" s="167"/>
      <c r="C6" s="167"/>
      <c r="D6" s="167"/>
      <c r="E6" s="41"/>
      <c r="F6" s="1594">
        <f>IF('PR_Programmatic Progress_1A'!C14="Select","",'PR_Programmatic Progress_1A'!C14)</f>
        <v>5</v>
      </c>
      <c r="G6" s="1595"/>
      <c r="H6" s="1595"/>
      <c r="I6" s="1596"/>
      <c r="J6" s="196"/>
      <c r="K6" s="197"/>
      <c r="L6" s="199"/>
      <c r="M6" s="199"/>
      <c r="N6" s="199"/>
      <c r="O6" s="199"/>
      <c r="P6" s="199"/>
      <c r="Q6" s="199"/>
      <c r="R6" s="199"/>
      <c r="S6" s="199"/>
      <c r="T6" s="757"/>
    </row>
    <row r="7" spans="1:12" s="73" customFormat="1" ht="15" customHeight="1" thickBot="1">
      <c r="A7" s="1287" t="s">
        <v>242</v>
      </c>
      <c r="B7" s="1288"/>
      <c r="C7" s="1290"/>
      <c r="D7" s="1853" t="str">
        <f>IF('PR_Programmatic Progress_1A'!C10="Select","",'PR_Programmatic Progress_1A'!C10)</f>
        <v>EUR</v>
      </c>
      <c r="E7" s="1854"/>
      <c r="F7" s="1854"/>
      <c r="G7" s="1854"/>
      <c r="H7" s="1854"/>
      <c r="I7" s="1855"/>
      <c r="J7" s="4"/>
      <c r="K7" s="4"/>
      <c r="L7" s="4"/>
    </row>
    <row r="8" spans="1:20" ht="8.25" customHeight="1">
      <c r="A8" s="294"/>
      <c r="B8" s="295"/>
      <c r="C8" s="295"/>
      <c r="D8" s="1293"/>
      <c r="E8" s="1293"/>
      <c r="F8" s="1294"/>
      <c r="G8" s="1293"/>
      <c r="H8" s="7"/>
      <c r="I8" s="1295"/>
      <c r="J8" s="289"/>
      <c r="K8" s="299"/>
      <c r="L8" s="287"/>
      <c r="M8" s="287"/>
      <c r="N8" s="289"/>
      <c r="O8" s="289"/>
      <c r="P8" s="289"/>
      <c r="Q8" s="289"/>
      <c r="R8" s="301"/>
      <c r="S8" s="199"/>
      <c r="T8" s="755"/>
    </row>
    <row r="9" spans="1:20" ht="33.75" customHeight="1">
      <c r="A9" s="66" t="s">
        <v>495</v>
      </c>
      <c r="B9" s="296"/>
      <c r="C9" s="296"/>
      <c r="D9" s="296"/>
      <c r="E9" s="296"/>
      <c r="F9" s="166"/>
      <c r="G9" s="293"/>
      <c r="H9" s="291"/>
      <c r="I9" s="290"/>
      <c r="J9" s="288"/>
      <c r="K9" s="6"/>
      <c r="L9" s="290"/>
      <c r="M9" s="301"/>
      <c r="N9" s="301"/>
      <c r="O9" s="301"/>
      <c r="P9" s="301"/>
      <c r="Q9" s="301"/>
      <c r="R9" s="301"/>
      <c r="S9" s="301"/>
      <c r="T9" s="755"/>
    </row>
    <row r="10" spans="1:20" s="753" customFormat="1" ht="6.75" customHeight="1" thickBot="1">
      <c r="A10" s="175"/>
      <c r="B10" s="251"/>
      <c r="C10" s="251"/>
      <c r="D10" s="251"/>
      <c r="E10" s="251"/>
      <c r="F10" s="247"/>
      <c r="G10" s="248"/>
      <c r="H10" s="248"/>
      <c r="I10" s="248"/>
      <c r="J10" s="248"/>
      <c r="K10" s="251"/>
      <c r="L10" s="251"/>
      <c r="M10" s="837"/>
      <c r="N10" s="837"/>
      <c r="O10" s="837"/>
      <c r="P10" s="837"/>
      <c r="Q10" s="837"/>
      <c r="R10" s="837"/>
      <c r="S10" s="837"/>
      <c r="T10" s="1029"/>
    </row>
    <row r="11" spans="1:20" s="753" customFormat="1" ht="19.5" customHeight="1" thickBot="1">
      <c r="A11" s="1826" t="s">
        <v>256</v>
      </c>
      <c r="B11" s="1827"/>
      <c r="C11" s="1827"/>
      <c r="D11" s="1827"/>
      <c r="E11" s="1827"/>
      <c r="F11" s="1827"/>
      <c r="G11" s="1827"/>
      <c r="H11" s="1827"/>
      <c r="I11" s="1827"/>
      <c r="J11" s="1827"/>
      <c r="K11" s="1827"/>
      <c r="L11" s="1827"/>
      <c r="M11" s="1827"/>
      <c r="N11" s="1827"/>
      <c r="O11" s="1827"/>
      <c r="P11" s="1827"/>
      <c r="Q11" s="1827"/>
      <c r="R11" s="1827"/>
      <c r="S11" s="1850"/>
      <c r="T11" s="1030"/>
    </row>
    <row r="12" spans="1:20" s="753" customFormat="1" ht="4.5" customHeight="1">
      <c r="A12" s="1851"/>
      <c r="B12" s="1851"/>
      <c r="C12" s="1851"/>
      <c r="D12" s="1851"/>
      <c r="E12" s="1851"/>
      <c r="F12" s="1851"/>
      <c r="G12" s="1851"/>
      <c r="H12" s="1851"/>
      <c r="I12" s="1852"/>
      <c r="J12" s="1851"/>
      <c r="K12" s="1851"/>
      <c r="L12" s="1851"/>
      <c r="M12" s="1851"/>
      <c r="N12" s="1851"/>
      <c r="O12" s="1851"/>
      <c r="P12" s="1851"/>
      <c r="Q12" s="1851"/>
      <c r="R12" s="1851"/>
      <c r="S12" s="1851"/>
      <c r="T12" s="1029"/>
    </row>
    <row r="13" spans="1:20" s="753" customFormat="1" ht="4.5" customHeight="1">
      <c r="A13" s="829"/>
      <c r="B13" s="18"/>
      <c r="C13" s="18"/>
      <c r="D13" s="18"/>
      <c r="E13" s="829"/>
      <c r="F13" s="18"/>
      <c r="G13" s="829"/>
      <c r="H13" s="829"/>
      <c r="I13" s="18"/>
      <c r="J13" s="829"/>
      <c r="K13" s="829"/>
      <c r="L13" s="829"/>
      <c r="M13" s="829"/>
      <c r="N13" s="829"/>
      <c r="O13" s="18"/>
      <c r="P13" s="18"/>
      <c r="Q13" s="18"/>
      <c r="R13" s="18"/>
      <c r="S13" s="829"/>
      <c r="T13" s="1029"/>
    </row>
    <row r="14" spans="1:20" s="753" customFormat="1" ht="15" customHeight="1">
      <c r="A14" s="265" t="s">
        <v>262</v>
      </c>
      <c r="B14" s="18"/>
      <c r="C14" s="18"/>
      <c r="D14" s="18"/>
      <c r="E14" s="303"/>
      <c r="F14" s="18"/>
      <c r="G14" s="516"/>
      <c r="H14" s="335"/>
      <c r="I14" s="18"/>
      <c r="J14" s="516"/>
      <c r="K14" s="516"/>
      <c r="L14" s="314"/>
      <c r="M14" s="516"/>
      <c r="N14" s="502"/>
      <c r="O14" s="18"/>
      <c r="P14" s="18"/>
      <c r="Q14" s="18"/>
      <c r="R14" s="18"/>
      <c r="S14" s="516"/>
      <c r="T14" s="1029"/>
    </row>
    <row r="15" spans="1:20" s="753" customFormat="1" ht="17.25" customHeight="1">
      <c r="A15" s="266" t="s">
        <v>9</v>
      </c>
      <c r="B15" s="304"/>
      <c r="C15" s="19"/>
      <c r="D15" s="19"/>
      <c r="E15" s="19"/>
      <c r="F15" s="320"/>
      <c r="G15" s="261"/>
      <c r="H15" s="19"/>
      <c r="I15" s="261"/>
      <c r="J15" s="304"/>
      <c r="K15" s="261"/>
      <c r="L15" s="261"/>
      <c r="M15" s="19"/>
      <c r="N15" s="261"/>
      <c r="O15" s="320"/>
      <c r="P15" s="320"/>
      <c r="Q15" s="320"/>
      <c r="R15" s="320"/>
      <c r="S15" s="321"/>
      <c r="T15" s="1029"/>
    </row>
    <row r="16" spans="1:20" s="799" customFormat="1" ht="19.5" customHeight="1">
      <c r="A16" s="276" t="s">
        <v>496</v>
      </c>
      <c r="B16" s="327"/>
      <c r="C16" s="169"/>
      <c r="D16" s="169"/>
      <c r="E16" s="334">
        <f>IF('PR_Programmatic Progress_1A'!D17="","",'PR_Programmatic Progress_1A'!D17)</f>
        <v>41275</v>
      </c>
      <c r="F16" s="319"/>
      <c r="G16" s="276" t="s">
        <v>257</v>
      </c>
      <c r="H16" s="334">
        <f>IF('PR_Programmatic Progress_1A'!F17="","",'PR_Programmatic Progress_1A'!F17)</f>
        <v>41639</v>
      </c>
      <c r="I16" s="276"/>
      <c r="J16" s="316" t="s">
        <v>42</v>
      </c>
      <c r="K16" s="421">
        <v>639341</v>
      </c>
      <c r="L16" s="422" t="s">
        <v>273</v>
      </c>
      <c r="M16" s="423"/>
      <c r="N16" s="408">
        <v>746305</v>
      </c>
      <c r="O16" s="890"/>
      <c r="P16" s="890"/>
      <c r="Q16" s="890"/>
      <c r="R16" s="424"/>
      <c r="S16" s="432"/>
      <c r="T16" s="1031"/>
    </row>
    <row r="17" spans="1:20" s="799" customFormat="1" ht="24.75" customHeight="1">
      <c r="A17" s="276" t="s">
        <v>565</v>
      </c>
      <c r="B17" s="327"/>
      <c r="C17" s="169"/>
      <c r="D17" s="169"/>
      <c r="E17" s="192"/>
      <c r="F17" s="319"/>
      <c r="G17" s="323"/>
      <c r="H17" s="192"/>
      <c r="I17" s="276"/>
      <c r="J17" s="317"/>
      <c r="K17" s="426"/>
      <c r="L17" s="422"/>
      <c r="M17" s="427"/>
      <c r="N17" s="428"/>
      <c r="O17" s="1231"/>
      <c r="P17" s="1231"/>
      <c r="Q17" s="1231"/>
      <c r="R17" s="424"/>
      <c r="T17" s="830"/>
    </row>
    <row r="18" spans="1:20" s="799" customFormat="1" ht="22.5" customHeight="1">
      <c r="A18" s="249" t="s">
        <v>556</v>
      </c>
      <c r="B18" s="327"/>
      <c r="C18" s="169"/>
      <c r="D18" s="169"/>
      <c r="E18" s="334">
        <f>IF(H16="","",H16+1)</f>
        <v>41640</v>
      </c>
      <c r="F18" s="319"/>
      <c r="G18" s="276" t="s">
        <v>257</v>
      </c>
      <c r="H18" s="334">
        <f>IF(E18="","",DATE(YEAR(E18),MONTH(E18)+3,DAY(E18)-1))</f>
        <v>41729</v>
      </c>
      <c r="I18" s="276"/>
      <c r="J18" s="316" t="s">
        <v>42</v>
      </c>
      <c r="K18" s="429">
        <v>147312</v>
      </c>
      <c r="L18" s="422" t="s">
        <v>273</v>
      </c>
      <c r="M18" s="430"/>
      <c r="N18" s="429">
        <v>147312</v>
      </c>
      <c r="O18" s="1232"/>
      <c r="P18" s="1232"/>
      <c r="Q18" s="1232"/>
      <c r="R18" s="431"/>
      <c r="T18" s="798"/>
    </row>
    <row r="19" spans="1:19" s="1202" customFormat="1" ht="16.5" customHeight="1">
      <c r="A19" s="1194"/>
      <c r="B19" s="1195"/>
      <c r="C19" s="1195"/>
      <c r="D19" s="1195"/>
      <c r="E19" s="1196"/>
      <c r="F19" s="1195"/>
      <c r="G19" s="1195"/>
      <c r="H19" s="1196"/>
      <c r="I19" s="1195"/>
      <c r="J19" s="1195"/>
      <c r="K19" s="1197"/>
      <c r="L19" s="1198"/>
      <c r="M19" s="1199"/>
      <c r="N19" s="1197"/>
      <c r="O19" s="1197"/>
      <c r="P19" s="1197"/>
      <c r="Q19" s="1197"/>
      <c r="R19" s="1200"/>
      <c r="S19" s="809" t="s">
        <v>203</v>
      </c>
    </row>
    <row r="20" spans="1:19" s="1202" customFormat="1" ht="25.5" customHeight="1">
      <c r="A20" s="276" t="s">
        <v>575</v>
      </c>
      <c r="B20" s="1195"/>
      <c r="D20" s="1195"/>
      <c r="E20" s="1196"/>
      <c r="F20" s="1195"/>
      <c r="G20" s="1195"/>
      <c r="H20" s="1196"/>
      <c r="I20" s="1195"/>
      <c r="J20" s="1195"/>
      <c r="K20" s="1197"/>
      <c r="L20" s="1198"/>
      <c r="M20" s="1199"/>
      <c r="N20" s="1197"/>
      <c r="O20" s="1197"/>
      <c r="P20" s="1197"/>
      <c r="Q20" s="1197"/>
      <c r="R20" s="1200"/>
      <c r="S20" s="409">
        <f>N16+N18+N22</f>
        <v>893617</v>
      </c>
    </row>
    <row r="21" spans="1:19" s="1202" customFormat="1" ht="25.5" customHeight="1">
      <c r="A21" s="249" t="s">
        <v>559</v>
      </c>
      <c r="B21" s="1195"/>
      <c r="C21" s="1225" t="s">
        <v>555</v>
      </c>
      <c r="D21" s="1195"/>
      <c r="E21" s="1196"/>
      <c r="F21" s="1195"/>
      <c r="G21" s="1195"/>
      <c r="H21" s="1196"/>
      <c r="I21" s="1195"/>
      <c r="J21" s="1195"/>
      <c r="K21" s="1197"/>
      <c r="L21" s="1198"/>
      <c r="M21" s="1199"/>
      <c r="N21" s="1197"/>
      <c r="O21" s="1197"/>
      <c r="P21" s="1197"/>
      <c r="Q21" s="1197"/>
      <c r="R21" s="1200"/>
      <c r="S21" s="1201"/>
    </row>
    <row r="22" spans="1:19" s="1202" customFormat="1" ht="20.25" customHeight="1">
      <c r="A22" s="1194" t="s">
        <v>557</v>
      </c>
      <c r="B22" s="1195"/>
      <c r="D22" s="1195"/>
      <c r="E22" s="334">
        <f>IF(H18="","",H18+1)</f>
        <v>41730</v>
      </c>
      <c r="F22" s="1195"/>
      <c r="G22" s="276" t="s">
        <v>257</v>
      </c>
      <c r="H22" s="334">
        <f>IF(C21="","",IF(C21="1M",DATE(YEAR(E22),MONTH(E22)+1,DAY(E22)-1),IF(C21="2M",DATE(YEAR(E22),MONTH(E22)+2,DAY(E22)-1),IF(C21="3M",DATE(YEAR(E22),MONTH(E22)+3,DAY(E22)-1),""))))</f>
      </c>
      <c r="I22" s="1195"/>
      <c r="J22" s="1195" t="s">
        <v>42</v>
      </c>
      <c r="K22" s="1205"/>
      <c r="L22" s="1198" t="s">
        <v>273</v>
      </c>
      <c r="M22" s="1199"/>
      <c r="N22" s="1205"/>
      <c r="O22" s="1197"/>
      <c r="P22" s="1197"/>
      <c r="Q22" s="1197"/>
      <c r="R22" s="1200"/>
      <c r="S22" s="1201"/>
    </row>
    <row r="23" spans="1:19" s="1202" customFormat="1" ht="14.25" customHeight="1">
      <c r="A23" s="1194"/>
      <c r="B23" s="1195"/>
      <c r="D23" s="1195"/>
      <c r="E23" s="1196"/>
      <c r="F23" s="1195"/>
      <c r="G23" s="1195"/>
      <c r="H23" s="1196"/>
      <c r="I23" s="1195"/>
      <c r="J23" s="1195"/>
      <c r="K23" s="1197"/>
      <c r="L23" s="1198"/>
      <c r="M23" s="1199"/>
      <c r="N23" s="1197"/>
      <c r="O23" s="1197"/>
      <c r="P23" s="1197"/>
      <c r="Q23" s="1197"/>
      <c r="R23" s="1200"/>
      <c r="S23" s="1201"/>
    </row>
    <row r="24" spans="1:20" s="799" customFormat="1" ht="40.5" customHeight="1">
      <c r="A24" s="1848" t="s">
        <v>626</v>
      </c>
      <c r="B24" s="1848"/>
      <c r="C24" s="1848"/>
      <c r="D24" s="1848"/>
      <c r="E24" s="1848"/>
      <c r="F24" s="1848"/>
      <c r="G24" s="1848"/>
      <c r="H24" s="1848"/>
      <c r="I24" s="1848"/>
      <c r="J24" s="1848"/>
      <c r="K24" s="1848"/>
      <c r="L24" s="1848"/>
      <c r="M24" s="1848"/>
      <c r="N24" s="1848"/>
      <c r="O24" s="1848"/>
      <c r="P24" s="1848"/>
      <c r="Q24" s="1848"/>
      <c r="R24" s="1848"/>
      <c r="S24" s="1848"/>
      <c r="T24" s="1849"/>
    </row>
    <row r="25" spans="1:20" s="799" customFormat="1" ht="33" customHeight="1">
      <c r="A25" s="1848" t="s">
        <v>570</v>
      </c>
      <c r="B25" s="1848"/>
      <c r="C25" s="1848"/>
      <c r="D25" s="1848"/>
      <c r="E25" s="1848"/>
      <c r="F25" s="1848"/>
      <c r="G25" s="1848"/>
      <c r="H25" s="1848"/>
      <c r="I25" s="1848"/>
      <c r="J25" s="1848"/>
      <c r="K25" s="1848"/>
      <c r="L25" s="1848"/>
      <c r="M25" s="1848"/>
      <c r="N25" s="1848"/>
      <c r="O25" s="1848"/>
      <c r="P25" s="1848"/>
      <c r="Q25" s="1848"/>
      <c r="R25" s="1848"/>
      <c r="S25" s="1848"/>
      <c r="T25" s="1848"/>
    </row>
    <row r="26" spans="1:19" s="799" customFormat="1" ht="13.5" customHeight="1" thickBot="1">
      <c r="A26" s="169"/>
      <c r="B26" s="169"/>
      <c r="C26" s="169"/>
      <c r="D26" s="169"/>
      <c r="E26" s="169"/>
      <c r="F26" s="169"/>
      <c r="G26" s="193"/>
      <c r="H26" s="193"/>
      <c r="I26" s="193"/>
      <c r="J26" s="169"/>
      <c r="K26" s="169"/>
      <c r="L26" s="169"/>
      <c r="M26" s="169"/>
      <c r="N26" s="706"/>
      <c r="O26" s="706"/>
      <c r="P26" s="706"/>
      <c r="Q26" s="706"/>
      <c r="R26" s="169"/>
      <c r="S26" s="706"/>
    </row>
    <row r="27" spans="1:20" ht="102" customHeight="1">
      <c r="A27" s="1856" t="s">
        <v>610</v>
      </c>
      <c r="B27" s="1856"/>
      <c r="C27" s="1856"/>
      <c r="D27" s="1856"/>
      <c r="E27" s="1856"/>
      <c r="F27" s="1856"/>
      <c r="G27" s="1856"/>
      <c r="H27" s="1856"/>
      <c r="I27" s="1861" t="s">
        <v>830</v>
      </c>
      <c r="J27" s="1862"/>
      <c r="K27" s="1862"/>
      <c r="L27" s="1862"/>
      <c r="M27" s="1862"/>
      <c r="N27" s="1862"/>
      <c r="O27" s="1862"/>
      <c r="P27" s="1862"/>
      <c r="Q27" s="1862"/>
      <c r="R27" s="1862"/>
      <c r="S27" s="1863"/>
      <c r="T27" s="69"/>
    </row>
    <row r="28" spans="1:20" ht="102" customHeight="1" thickBot="1">
      <c r="A28" s="1857"/>
      <c r="B28" s="1857"/>
      <c r="C28" s="1857"/>
      <c r="D28" s="1857"/>
      <c r="E28" s="1857"/>
      <c r="F28" s="1857"/>
      <c r="G28" s="1857"/>
      <c r="H28" s="1857"/>
      <c r="I28" s="1864"/>
      <c r="J28" s="1865"/>
      <c r="K28" s="1865"/>
      <c r="L28" s="1865"/>
      <c r="M28" s="1865"/>
      <c r="N28" s="1865"/>
      <c r="O28" s="1865"/>
      <c r="P28" s="1865"/>
      <c r="Q28" s="1865"/>
      <c r="R28" s="1865"/>
      <c r="S28" s="1866"/>
      <c r="T28" s="69"/>
    </row>
    <row r="29" spans="1:20" s="799" customFormat="1" ht="6.75" customHeight="1">
      <c r="A29" s="394"/>
      <c r="B29" s="395"/>
      <c r="C29" s="395"/>
      <c r="D29" s="395"/>
      <c r="E29" s="396"/>
      <c r="F29" s="396"/>
      <c r="G29" s="397"/>
      <c r="H29" s="397"/>
      <c r="I29" s="662"/>
      <c r="J29" s="663"/>
      <c r="K29" s="169"/>
      <c r="L29" s="663"/>
      <c r="M29" s="336"/>
      <c r="N29" s="664"/>
      <c r="O29" s="664"/>
      <c r="P29" s="664"/>
      <c r="Q29" s="664"/>
      <c r="R29" s="336"/>
      <c r="S29" s="665"/>
      <c r="T29" s="1031"/>
    </row>
    <row r="30" spans="1:20" s="799" customFormat="1" ht="6.75" customHeight="1">
      <c r="A30" s="672"/>
      <c r="B30" s="673"/>
      <c r="C30" s="673"/>
      <c r="D30" s="673"/>
      <c r="E30" s="674"/>
      <c r="F30" s="674"/>
      <c r="G30" s="675"/>
      <c r="H30" s="675"/>
      <c r="I30" s="676"/>
      <c r="J30" s="677"/>
      <c r="K30" s="673"/>
      <c r="L30" s="677"/>
      <c r="M30" s="673"/>
      <c r="N30" s="678"/>
      <c r="O30" s="678"/>
      <c r="P30" s="678"/>
      <c r="Q30" s="678"/>
      <c r="R30" s="677"/>
      <c r="S30" s="679"/>
      <c r="T30" s="1031"/>
    </row>
    <row r="31" spans="1:20" s="799" customFormat="1" ht="26.25" customHeight="1">
      <c r="A31" s="1870" t="s">
        <v>255</v>
      </c>
      <c r="B31" s="336" t="s">
        <v>535</v>
      </c>
      <c r="C31" s="336"/>
      <c r="D31" s="336"/>
      <c r="E31" s="336"/>
      <c r="F31" s="336"/>
      <c r="G31" s="336"/>
      <c r="H31" s="336"/>
      <c r="I31" s="336"/>
      <c r="J31" s="336"/>
      <c r="K31" s="336"/>
      <c r="L31" s="336"/>
      <c r="M31" s="433"/>
      <c r="N31" s="415">
        <f>+'PR_Cash Reconciliation_5A'!M26</f>
        <v>261858.38738000003</v>
      </c>
      <c r="O31" s="1233"/>
      <c r="P31" s="1233"/>
      <c r="Q31" s="1233"/>
      <c r="R31" s="434"/>
      <c r="S31" s="435"/>
      <c r="T31" s="1031"/>
    </row>
    <row r="32" spans="1:20" s="799" customFormat="1" ht="26.25" customHeight="1">
      <c r="A32" s="1871"/>
      <c r="B32" s="659"/>
      <c r="C32" s="659"/>
      <c r="D32" s="659"/>
      <c r="E32" s="276"/>
      <c r="F32" s="276"/>
      <c r="G32" s="276"/>
      <c r="H32" s="276"/>
      <c r="I32" s="276"/>
      <c r="J32" s="276"/>
      <c r="K32" s="276"/>
      <c r="L32" s="276"/>
      <c r="M32" s="169"/>
      <c r="N32" s="810"/>
      <c r="O32" s="823"/>
      <c r="P32" s="823"/>
      <c r="Q32" s="823"/>
      <c r="R32" s="425"/>
      <c r="S32" s="432"/>
      <c r="T32" s="1031"/>
    </row>
    <row r="33" spans="1:20" s="799" customFormat="1" ht="26.25" customHeight="1">
      <c r="A33" s="1871"/>
      <c r="B33" s="276" t="s">
        <v>497</v>
      </c>
      <c r="C33" s="326"/>
      <c r="D33" s="326"/>
      <c r="E33" s="365"/>
      <c r="F33" s="276"/>
      <c r="G33" s="276"/>
      <c r="H33" s="276"/>
      <c r="I33" s="354"/>
      <c r="J33" s="354"/>
      <c r="K33" s="354"/>
      <c r="L33" s="276"/>
      <c r="M33" s="318"/>
      <c r="N33" s="416"/>
      <c r="O33" s="1197"/>
      <c r="P33" s="1197"/>
      <c r="Q33" s="1197"/>
      <c r="R33" s="425"/>
      <c r="S33" s="432"/>
      <c r="T33" s="1031"/>
    </row>
    <row r="34" spans="1:20" s="799" customFormat="1" ht="26.25" customHeight="1">
      <c r="A34" s="364"/>
      <c r="B34" s="1329" t="s">
        <v>498</v>
      </c>
      <c r="C34" s="1195"/>
      <c r="D34" s="1195"/>
      <c r="E34" s="1195"/>
      <c r="F34" s="1330"/>
      <c r="G34" s="1329"/>
      <c r="H34" s="1872"/>
      <c r="I34" s="1873"/>
      <c r="J34" s="1873"/>
      <c r="K34" s="1873"/>
      <c r="L34" s="1873"/>
      <c r="M34" s="1873"/>
      <c r="N34" s="416"/>
      <c r="O34" s="1197"/>
      <c r="P34" s="1197"/>
      <c r="Q34" s="1197"/>
      <c r="R34" s="436"/>
      <c r="S34" s="409">
        <f>+N31+N33+N34</f>
        <v>261858.38738000003</v>
      </c>
      <c r="T34" s="1034"/>
    </row>
    <row r="35" spans="1:19" s="799" customFormat="1" ht="21" customHeight="1">
      <c r="A35" s="680"/>
      <c r="B35" s="315"/>
      <c r="C35" s="673"/>
      <c r="D35" s="673"/>
      <c r="E35" s="673"/>
      <c r="F35" s="681"/>
      <c r="G35" s="681"/>
      <c r="H35" s="315"/>
      <c r="I35" s="673"/>
      <c r="J35" s="315"/>
      <c r="K35" s="673"/>
      <c r="L35" s="1442"/>
      <c r="M35" s="315"/>
      <c r="N35" s="1443"/>
      <c r="O35" s="1444"/>
      <c r="P35" s="1444"/>
      <c r="Q35" s="1444"/>
      <c r="R35" s="1444"/>
      <c r="S35" s="1445"/>
    </row>
    <row r="36" spans="1:20" s="799" customFormat="1" ht="26.25" customHeight="1" thickBot="1">
      <c r="A36" s="169" t="s">
        <v>499</v>
      </c>
      <c r="B36" s="169"/>
      <c r="C36" s="169"/>
      <c r="D36" s="169"/>
      <c r="E36" s="169"/>
      <c r="F36" s="169"/>
      <c r="G36" s="169"/>
      <c r="H36" s="169"/>
      <c r="I36" s="169"/>
      <c r="J36" s="169"/>
      <c r="K36" s="169"/>
      <c r="L36" s="336"/>
      <c r="M36" s="336"/>
      <c r="N36" s="434"/>
      <c r="O36" s="437"/>
      <c r="P36" s="437"/>
      <c r="Q36" s="437"/>
      <c r="R36" s="437"/>
      <c r="S36" s="420">
        <f>IF(S20=0,0,IF(S20-S34&lt;0,0,S20-S34))</f>
        <v>631758.61262</v>
      </c>
      <c r="T36" s="1441"/>
    </row>
    <row r="37" spans="1:20" s="799" customFormat="1" ht="9.75" customHeight="1" thickTop="1">
      <c r="A37" s="322"/>
      <c r="B37" s="322"/>
      <c r="C37" s="322"/>
      <c r="D37" s="322"/>
      <c r="E37" s="322"/>
      <c r="F37" s="322"/>
      <c r="G37" s="322"/>
      <c r="H37" s="322"/>
      <c r="I37" s="333"/>
      <c r="J37" s="322"/>
      <c r="K37" s="322"/>
      <c r="L37" s="322"/>
      <c r="M37" s="322"/>
      <c r="N37" s="322"/>
      <c r="O37" s="317"/>
      <c r="P37" s="317"/>
      <c r="Q37" s="317"/>
      <c r="R37" s="317"/>
      <c r="S37" s="191"/>
      <c r="T37" s="1031"/>
    </row>
    <row r="38" spans="1:20" s="799" customFormat="1" ht="26.25" customHeight="1">
      <c r="A38" s="329" t="s">
        <v>500</v>
      </c>
      <c r="B38" s="322"/>
      <c r="C38" s="322"/>
      <c r="D38" s="322"/>
      <c r="E38" s="322"/>
      <c r="F38" s="322"/>
      <c r="G38" s="322"/>
      <c r="H38" s="332"/>
      <c r="I38" s="279" t="s">
        <v>260</v>
      </c>
      <c r="J38" s="328"/>
      <c r="K38" s="322"/>
      <c r="L38" s="322"/>
      <c r="M38" s="322"/>
      <c r="N38" s="322"/>
      <c r="O38" s="317"/>
      <c r="P38" s="317"/>
      <c r="Q38" s="317"/>
      <c r="R38" s="317"/>
      <c r="S38" s="317"/>
      <c r="T38" s="1031"/>
    </row>
    <row r="39" spans="1:20" s="799" customFormat="1" ht="11.25" customHeight="1">
      <c r="A39" s="329"/>
      <c r="B39" s="322"/>
      <c r="C39" s="322"/>
      <c r="D39" s="322"/>
      <c r="E39" s="322"/>
      <c r="F39" s="322"/>
      <c r="G39" s="322"/>
      <c r="H39" s="322"/>
      <c r="I39" s="48"/>
      <c r="J39" s="323"/>
      <c r="K39" s="322"/>
      <c r="L39" s="322"/>
      <c r="M39" s="322"/>
      <c r="N39" s="323"/>
      <c r="O39" s="324"/>
      <c r="P39" s="324"/>
      <c r="Q39" s="324"/>
      <c r="R39" s="317"/>
      <c r="S39" s="317"/>
      <c r="T39" s="1031"/>
    </row>
    <row r="40" spans="1:20" s="799" customFormat="1" ht="26.25" customHeight="1" thickBot="1">
      <c r="A40" s="660" t="s">
        <v>501</v>
      </c>
      <c r="B40" s="322"/>
      <c r="C40" s="322"/>
      <c r="D40" s="322"/>
      <c r="E40" s="322"/>
      <c r="F40" s="330"/>
      <c r="G40" s="558"/>
      <c r="H40" s="331"/>
      <c r="I40" s="1332" t="s">
        <v>602</v>
      </c>
      <c r="J40" s="1333"/>
      <c r="K40" s="1333"/>
      <c r="L40" s="1215"/>
      <c r="M40" s="1334"/>
      <c r="N40" s="1335"/>
      <c r="O40" s="1335"/>
      <c r="P40" s="1335"/>
      <c r="Q40" s="1335"/>
      <c r="R40" s="1335"/>
      <c r="S40" s="1334"/>
      <c r="T40" s="1031"/>
    </row>
    <row r="41" spans="1:20" s="799" customFormat="1" ht="36" customHeight="1" thickBot="1">
      <c r="A41" s="659"/>
      <c r="B41" s="1331" t="s">
        <v>223</v>
      </c>
      <c r="C41" s="1331"/>
      <c r="D41" s="1331"/>
      <c r="E41" s="1215"/>
      <c r="F41" s="811"/>
      <c r="G41" s="812"/>
      <c r="H41" s="813"/>
      <c r="I41" s="1858"/>
      <c r="J41" s="1859"/>
      <c r="K41" s="1859"/>
      <c r="L41" s="1860"/>
      <c r="M41" s="324"/>
      <c r="N41" s="323"/>
      <c r="O41" s="324"/>
      <c r="P41" s="324"/>
      <c r="Q41" s="324"/>
      <c r="R41" s="324"/>
      <c r="S41" s="324"/>
      <c r="T41" s="1031"/>
    </row>
    <row r="42" spans="1:20" s="799" customFormat="1" ht="9.75" customHeight="1" thickBot="1">
      <c r="A42" s="659"/>
      <c r="B42" s="815"/>
      <c r="C42" s="815"/>
      <c r="D42" s="815"/>
      <c r="E42" s="276"/>
      <c r="F42" s="319"/>
      <c r="G42" s="814"/>
      <c r="H42" s="191"/>
      <c r="I42" s="711"/>
      <c r="J42" s="711"/>
      <c r="K42" s="711"/>
      <c r="L42" s="711"/>
      <c r="M42" s="323"/>
      <c r="N42" s="323"/>
      <c r="O42" s="324"/>
      <c r="P42" s="324"/>
      <c r="Q42" s="324"/>
      <c r="R42" s="324"/>
      <c r="S42" s="324"/>
      <c r="T42" s="1031"/>
    </row>
    <row r="43" spans="1:20" s="799" customFormat="1" ht="36" customHeight="1" thickBot="1">
      <c r="A43" s="257"/>
      <c r="B43" s="1331" t="s">
        <v>224</v>
      </c>
      <c r="C43" s="1331"/>
      <c r="D43" s="1331"/>
      <c r="E43" s="1215"/>
      <c r="F43" s="811"/>
      <c r="G43" s="812"/>
      <c r="H43" s="813"/>
      <c r="I43" s="1858"/>
      <c r="J43" s="1859"/>
      <c r="K43" s="1859"/>
      <c r="L43" s="1860"/>
      <c r="M43" s="324"/>
      <c r="N43" s="323"/>
      <c r="O43" s="324"/>
      <c r="P43" s="324"/>
      <c r="Q43" s="324"/>
      <c r="R43" s="324"/>
      <c r="S43" s="324"/>
      <c r="T43" s="1031"/>
    </row>
    <row r="44" spans="1:20" s="799" customFormat="1" ht="9.75" customHeight="1" thickBot="1">
      <c r="A44" s="257"/>
      <c r="B44" s="815"/>
      <c r="C44" s="815"/>
      <c r="D44" s="815"/>
      <c r="E44" s="276"/>
      <c r="F44" s="276"/>
      <c r="G44" s="169"/>
      <c r="H44" s="319"/>
      <c r="I44" s="711"/>
      <c r="J44" s="711"/>
      <c r="K44" s="711"/>
      <c r="L44" s="711"/>
      <c r="M44" s="323"/>
      <c r="N44" s="323"/>
      <c r="O44" s="324"/>
      <c r="P44" s="324"/>
      <c r="Q44" s="324"/>
      <c r="R44" s="324"/>
      <c r="S44" s="324"/>
      <c r="T44" s="1031"/>
    </row>
    <row r="45" spans="1:20" s="799" customFormat="1" ht="35.25" customHeight="1" thickBot="1">
      <c r="A45" s="257"/>
      <c r="B45" s="1867" t="s">
        <v>55</v>
      </c>
      <c r="C45" s="1868"/>
      <c r="D45" s="1868"/>
      <c r="E45" s="1869"/>
      <c r="F45" s="1370"/>
      <c r="G45" s="812"/>
      <c r="H45" s="1371"/>
      <c r="I45" s="1858"/>
      <c r="J45" s="1859"/>
      <c r="K45" s="1859"/>
      <c r="L45" s="1860"/>
      <c r="M45" s="1033"/>
      <c r="N45" s="1032"/>
      <c r="O45" s="1033"/>
      <c r="P45" s="1033"/>
      <c r="Q45" s="1033"/>
      <c r="R45" s="1033"/>
      <c r="S45" s="1033"/>
      <c r="T45" s="1034"/>
    </row>
    <row r="46" spans="1:19" s="799" customFormat="1" ht="6" customHeight="1">
      <c r="A46" s="1369"/>
      <c r="B46" s="1372"/>
      <c r="C46" s="1372"/>
      <c r="D46" s="1372"/>
      <c r="E46" s="169"/>
      <c r="F46" s="661"/>
      <c r="G46" s="661"/>
      <c r="H46" s="661"/>
      <c r="I46" s="1373"/>
      <c r="J46" s="1373"/>
      <c r="K46" s="1373"/>
      <c r="L46" s="1373"/>
      <c r="M46" s="1373"/>
      <c r="N46" s="1373"/>
      <c r="O46" s="1373"/>
      <c r="P46" s="1373"/>
      <c r="Q46" s="1373"/>
      <c r="R46" s="1373"/>
      <c r="S46" s="1373"/>
    </row>
    <row r="47" spans="1:20" ht="14.25">
      <c r="A47" s="1035"/>
      <c r="B47" s="553"/>
      <c r="C47" s="553"/>
      <c r="D47" s="553"/>
      <c r="E47" s="553"/>
      <c r="F47" s="1035"/>
      <c r="G47" s="1035"/>
      <c r="H47" s="1035"/>
      <c r="I47" s="2"/>
      <c r="J47" s="2"/>
      <c r="K47" s="2"/>
      <c r="L47" s="2"/>
      <c r="M47" s="2"/>
      <c r="N47" s="2"/>
      <c r="O47" s="2"/>
      <c r="P47" s="2"/>
      <c r="Q47" s="2"/>
      <c r="R47" s="2"/>
      <c r="S47" s="2"/>
      <c r="T47" s="69"/>
    </row>
    <row r="48" spans="1:20" ht="14.25">
      <c r="A48" s="1036"/>
      <c r="B48" s="88"/>
      <c r="C48" s="88"/>
      <c r="D48" s="88"/>
      <c r="E48" s="88"/>
      <c r="F48" s="1036"/>
      <c r="G48" s="1036"/>
      <c r="H48" s="1036"/>
      <c r="I48" s="69"/>
      <c r="J48" s="69"/>
      <c r="K48" s="69"/>
      <c r="L48" s="69"/>
      <c r="M48" s="69"/>
      <c r="N48" s="69"/>
      <c r="O48" s="69"/>
      <c r="P48" s="69"/>
      <c r="Q48" s="69"/>
      <c r="R48" s="69"/>
      <c r="S48" s="69"/>
      <c r="T48" s="69"/>
    </row>
    <row r="49" spans="1:20" ht="14.25">
      <c r="A49" s="1036"/>
      <c r="B49" s="88"/>
      <c r="C49" s="88"/>
      <c r="D49" s="88"/>
      <c r="E49" s="88"/>
      <c r="F49" s="1036"/>
      <c r="G49" s="1036"/>
      <c r="H49" s="1036"/>
      <c r="I49" s="69"/>
      <c r="J49" s="69"/>
      <c r="K49" s="69"/>
      <c r="L49" s="69"/>
      <c r="M49" s="69"/>
      <c r="N49" s="69"/>
      <c r="O49" s="69"/>
      <c r="P49" s="69"/>
      <c r="Q49" s="69"/>
      <c r="R49" s="69"/>
      <c r="S49" s="69"/>
      <c r="T49" s="69"/>
    </row>
    <row r="50" spans="1:20" ht="14.25">
      <c r="A50" s="1036"/>
      <c r="B50" s="88"/>
      <c r="C50" s="88"/>
      <c r="D50" s="88"/>
      <c r="E50" s="88"/>
      <c r="F50" s="1036"/>
      <c r="G50" s="1036"/>
      <c r="H50" s="1036"/>
      <c r="I50" s="69"/>
      <c r="J50" s="69"/>
      <c r="K50" s="69"/>
      <c r="L50" s="69"/>
      <c r="M50" s="69"/>
      <c r="N50" s="69"/>
      <c r="O50" s="69"/>
      <c r="P50" s="69"/>
      <c r="Q50" s="69"/>
      <c r="R50" s="69"/>
      <c r="S50" s="69"/>
      <c r="T50" s="69"/>
    </row>
    <row r="51" spans="1:20" ht="14.25">
      <c r="A51" s="1036"/>
      <c r="B51" s="88"/>
      <c r="C51" s="88"/>
      <c r="D51" s="88"/>
      <c r="E51" s="88"/>
      <c r="F51" s="1036"/>
      <c r="G51" s="1036"/>
      <c r="H51" s="1036"/>
      <c r="I51" s="69"/>
      <c r="J51" s="69"/>
      <c r="K51" s="69"/>
      <c r="L51" s="69"/>
      <c r="M51" s="69"/>
      <c r="N51" s="69"/>
      <c r="O51" s="69"/>
      <c r="P51" s="69"/>
      <c r="Q51" s="69"/>
      <c r="R51" s="69"/>
      <c r="S51" s="69"/>
      <c r="T51" s="69"/>
    </row>
    <row r="52" spans="1:20" ht="12.75">
      <c r="A52" s="1036"/>
      <c r="B52" s="1036"/>
      <c r="C52" s="1036"/>
      <c r="D52" s="1036"/>
      <c r="E52" s="1036"/>
      <c r="F52" s="1036"/>
      <c r="G52" s="1036"/>
      <c r="H52" s="1036"/>
      <c r="I52" s="69"/>
      <c r="J52" s="69"/>
      <c r="K52" s="69"/>
      <c r="L52" s="69"/>
      <c r="M52" s="69"/>
      <c r="N52" s="69"/>
      <c r="O52" s="69"/>
      <c r="P52" s="69"/>
      <c r="Q52" s="69"/>
      <c r="R52" s="69"/>
      <c r="S52" s="69"/>
      <c r="T52" s="69"/>
    </row>
    <row r="53" spans="1:20" ht="12.75">
      <c r="A53" s="1036"/>
      <c r="B53" s="1036"/>
      <c r="C53" s="1036"/>
      <c r="D53" s="1036"/>
      <c r="E53" s="1036"/>
      <c r="F53" s="1036"/>
      <c r="G53" s="1036"/>
      <c r="H53" s="1036"/>
      <c r="I53" s="69"/>
      <c r="J53" s="69"/>
      <c r="K53" s="69"/>
      <c r="L53" s="69"/>
      <c r="M53" s="69"/>
      <c r="N53" s="69"/>
      <c r="O53" s="69"/>
      <c r="P53" s="69"/>
      <c r="Q53" s="69"/>
      <c r="R53" s="69"/>
      <c r="S53" s="69"/>
      <c r="T53" s="69"/>
    </row>
    <row r="54" spans="1:20" ht="12.75">
      <c r="A54" s="1036"/>
      <c r="B54" s="1036"/>
      <c r="C54" s="1036"/>
      <c r="D54" s="1036"/>
      <c r="E54" s="1036"/>
      <c r="F54" s="1036"/>
      <c r="G54" s="1036"/>
      <c r="H54" s="1036"/>
      <c r="I54" s="69"/>
      <c r="J54" s="69"/>
      <c r="K54" s="69"/>
      <c r="L54" s="69"/>
      <c r="M54" s="69"/>
      <c r="N54" s="69"/>
      <c r="O54" s="69"/>
      <c r="P54" s="69"/>
      <c r="Q54" s="69"/>
      <c r="R54" s="69"/>
      <c r="S54" s="69"/>
      <c r="T54" s="69"/>
    </row>
    <row r="55" spans="1:20" ht="12.75">
      <c r="A55" s="69"/>
      <c r="B55" s="69"/>
      <c r="C55" s="69"/>
      <c r="D55" s="69"/>
      <c r="E55" s="69"/>
      <c r="F55" s="69"/>
      <c r="G55" s="69"/>
      <c r="H55" s="69"/>
      <c r="I55" s="69"/>
      <c r="J55" s="69"/>
      <c r="K55" s="69"/>
      <c r="L55" s="69"/>
      <c r="M55" s="69"/>
      <c r="N55" s="69"/>
      <c r="O55" s="69"/>
      <c r="P55" s="69"/>
      <c r="Q55" s="69"/>
      <c r="R55" s="69"/>
      <c r="S55" s="69"/>
      <c r="T55" s="69"/>
    </row>
    <row r="56" spans="1:20" ht="12.75">
      <c r="A56" s="69"/>
      <c r="B56" s="69"/>
      <c r="C56" s="69"/>
      <c r="D56" s="69"/>
      <c r="E56" s="69"/>
      <c r="F56" s="69"/>
      <c r="G56" s="69"/>
      <c r="H56" s="69"/>
      <c r="I56" s="69"/>
      <c r="J56" s="69"/>
      <c r="K56" s="69"/>
      <c r="L56" s="69"/>
      <c r="M56" s="69"/>
      <c r="N56" s="69"/>
      <c r="O56" s="69"/>
      <c r="P56" s="69"/>
      <c r="Q56" s="69"/>
      <c r="R56" s="69"/>
      <c r="S56" s="69"/>
      <c r="T56" s="69"/>
    </row>
    <row r="57" spans="1:20" ht="12.75">
      <c r="A57" s="69"/>
      <c r="B57" s="69"/>
      <c r="C57" s="69"/>
      <c r="D57" s="69"/>
      <c r="E57" s="69"/>
      <c r="F57" s="69"/>
      <c r="G57" s="69"/>
      <c r="H57" s="69"/>
      <c r="I57" s="69"/>
      <c r="J57" s="69"/>
      <c r="K57" s="69"/>
      <c r="L57" s="69"/>
      <c r="M57" s="69"/>
      <c r="N57" s="69"/>
      <c r="O57" s="69"/>
      <c r="P57" s="69"/>
      <c r="Q57" s="69"/>
      <c r="R57" s="69"/>
      <c r="S57" s="69"/>
      <c r="T57" s="69"/>
    </row>
    <row r="58" spans="1:20" ht="12.75">
      <c r="A58" s="69"/>
      <c r="B58" s="69"/>
      <c r="C58" s="69"/>
      <c r="D58" s="69"/>
      <c r="E58" s="69"/>
      <c r="F58" s="69"/>
      <c r="G58" s="69"/>
      <c r="H58" s="69"/>
      <c r="I58" s="69"/>
      <c r="J58" s="69"/>
      <c r="K58" s="69"/>
      <c r="L58" s="69"/>
      <c r="M58" s="69"/>
      <c r="N58" s="69"/>
      <c r="O58" s="69"/>
      <c r="P58" s="69"/>
      <c r="Q58" s="69"/>
      <c r="R58" s="69"/>
      <c r="S58" s="69"/>
      <c r="T58" s="69"/>
    </row>
    <row r="59" spans="1:20" ht="12.75">
      <c r="A59" s="69"/>
      <c r="B59" s="69"/>
      <c r="C59" s="69"/>
      <c r="D59" s="69"/>
      <c r="E59" s="69"/>
      <c r="F59" s="69"/>
      <c r="G59" s="69"/>
      <c r="H59" s="69"/>
      <c r="I59" s="69"/>
      <c r="J59" s="69"/>
      <c r="K59" s="69"/>
      <c r="L59" s="69"/>
      <c r="M59" s="69"/>
      <c r="N59" s="69"/>
      <c r="O59" s="69"/>
      <c r="P59" s="69"/>
      <c r="Q59" s="69"/>
      <c r="R59" s="69"/>
      <c r="S59" s="69"/>
      <c r="T59" s="69"/>
    </row>
    <row r="60" spans="1:20" ht="12.75">
      <c r="A60" s="69"/>
      <c r="B60" s="69"/>
      <c r="C60" s="69"/>
      <c r="D60" s="69"/>
      <c r="E60" s="69"/>
      <c r="F60" s="69"/>
      <c r="G60" s="69"/>
      <c r="H60" s="69"/>
      <c r="I60" s="69"/>
      <c r="J60" s="69"/>
      <c r="K60" s="69"/>
      <c r="L60" s="69"/>
      <c r="M60" s="69"/>
      <c r="N60" s="69"/>
      <c r="O60" s="69"/>
      <c r="P60" s="69"/>
      <c r="Q60" s="69"/>
      <c r="R60" s="69"/>
      <c r="S60" s="69"/>
      <c r="T60" s="69"/>
    </row>
    <row r="61" spans="1:20" ht="12.75">
      <c r="A61" s="69"/>
      <c r="B61" s="69"/>
      <c r="C61" s="69"/>
      <c r="D61" s="69"/>
      <c r="E61" s="69"/>
      <c r="F61" s="69"/>
      <c r="G61" s="69"/>
      <c r="H61" s="69"/>
      <c r="I61" s="69"/>
      <c r="J61" s="69"/>
      <c r="K61" s="69"/>
      <c r="L61" s="69"/>
      <c r="M61" s="69"/>
      <c r="N61" s="69"/>
      <c r="O61" s="69"/>
      <c r="P61" s="69"/>
      <c r="Q61" s="69"/>
      <c r="R61" s="69"/>
      <c r="S61" s="69"/>
      <c r="T61" s="69"/>
    </row>
    <row r="62" spans="1:20" ht="12.75">
      <c r="A62" s="69"/>
      <c r="B62" s="69"/>
      <c r="C62" s="69"/>
      <c r="D62" s="69"/>
      <c r="E62" s="69"/>
      <c r="F62" s="69"/>
      <c r="G62" s="69"/>
      <c r="H62" s="69"/>
      <c r="I62" s="69"/>
      <c r="J62" s="69"/>
      <c r="K62" s="69"/>
      <c r="L62" s="69"/>
      <c r="M62" s="69"/>
      <c r="N62" s="69"/>
      <c r="O62" s="69"/>
      <c r="P62" s="69"/>
      <c r="Q62" s="69"/>
      <c r="R62" s="69"/>
      <c r="S62" s="69"/>
      <c r="T62" s="69"/>
    </row>
    <row r="63" spans="1:20" ht="12.75">
      <c r="A63" s="69"/>
      <c r="B63" s="69"/>
      <c r="C63" s="69"/>
      <c r="D63" s="69"/>
      <c r="E63" s="69"/>
      <c r="F63" s="69"/>
      <c r="G63" s="69"/>
      <c r="H63" s="69"/>
      <c r="I63" s="69"/>
      <c r="J63" s="69"/>
      <c r="K63" s="69"/>
      <c r="L63" s="69"/>
      <c r="M63" s="69"/>
      <c r="N63" s="69"/>
      <c r="O63" s="69"/>
      <c r="P63" s="69"/>
      <c r="Q63" s="69"/>
      <c r="R63" s="69"/>
      <c r="S63" s="69"/>
      <c r="T63" s="69"/>
    </row>
    <row r="64" spans="1:20" ht="12.75">
      <c r="A64" s="69"/>
      <c r="B64" s="69"/>
      <c r="C64" s="69"/>
      <c r="D64" s="69"/>
      <c r="E64" s="69"/>
      <c r="F64" s="69"/>
      <c r="G64" s="69"/>
      <c r="H64" s="69"/>
      <c r="I64" s="69"/>
      <c r="J64" s="69"/>
      <c r="K64" s="69"/>
      <c r="L64" s="69"/>
      <c r="M64" s="69"/>
      <c r="N64" s="69"/>
      <c r="O64" s="69"/>
      <c r="P64" s="69"/>
      <c r="Q64" s="69"/>
      <c r="R64" s="69"/>
      <c r="S64" s="69"/>
      <c r="T64" s="69"/>
    </row>
    <row r="65" spans="1:20" ht="12.75">
      <c r="A65" s="69"/>
      <c r="B65" s="69"/>
      <c r="C65" s="69"/>
      <c r="D65" s="69"/>
      <c r="E65" s="69"/>
      <c r="F65" s="69"/>
      <c r="G65" s="69"/>
      <c r="H65" s="69"/>
      <c r="I65" s="69"/>
      <c r="J65" s="69"/>
      <c r="K65" s="69"/>
      <c r="L65" s="69"/>
      <c r="M65" s="69"/>
      <c r="N65" s="69"/>
      <c r="O65" s="69"/>
      <c r="P65" s="69"/>
      <c r="Q65" s="69"/>
      <c r="R65" s="69"/>
      <c r="S65" s="69"/>
      <c r="T65" s="69"/>
    </row>
    <row r="66" spans="1:20" ht="12.75">
      <c r="A66" s="69"/>
      <c r="B66" s="69"/>
      <c r="C66" s="69"/>
      <c r="D66" s="69"/>
      <c r="E66" s="69"/>
      <c r="F66" s="69"/>
      <c r="G66" s="69"/>
      <c r="H66" s="69"/>
      <c r="I66" s="69"/>
      <c r="J66" s="69"/>
      <c r="K66" s="69"/>
      <c r="L66" s="69"/>
      <c r="M66" s="69"/>
      <c r="N66" s="69"/>
      <c r="O66" s="69"/>
      <c r="P66" s="69"/>
      <c r="Q66" s="69"/>
      <c r="R66" s="69"/>
      <c r="S66" s="69"/>
      <c r="T66" s="69"/>
    </row>
    <row r="67" spans="1:20" ht="12.75">
      <c r="A67" s="69"/>
      <c r="B67" s="69"/>
      <c r="C67" s="69"/>
      <c r="D67" s="69"/>
      <c r="E67" s="69"/>
      <c r="F67" s="69"/>
      <c r="G67" s="69"/>
      <c r="H67" s="69"/>
      <c r="I67" s="69"/>
      <c r="J67" s="69"/>
      <c r="K67" s="69"/>
      <c r="L67" s="69"/>
      <c r="M67" s="69"/>
      <c r="N67" s="69"/>
      <c r="O67" s="69"/>
      <c r="P67" s="69"/>
      <c r="Q67" s="69"/>
      <c r="R67" s="69"/>
      <c r="S67" s="69"/>
      <c r="T67" s="69"/>
    </row>
    <row r="68" spans="1:20" ht="12.75">
      <c r="A68" s="69"/>
      <c r="B68" s="69"/>
      <c r="C68" s="69"/>
      <c r="D68" s="69"/>
      <c r="E68" s="69"/>
      <c r="F68" s="69"/>
      <c r="G68" s="69"/>
      <c r="H68" s="69"/>
      <c r="I68" s="69"/>
      <c r="J68" s="69"/>
      <c r="K68" s="69"/>
      <c r="L68" s="69"/>
      <c r="M68" s="69"/>
      <c r="N68" s="69"/>
      <c r="O68" s="69"/>
      <c r="P68" s="69"/>
      <c r="Q68" s="69"/>
      <c r="R68" s="69"/>
      <c r="S68" s="69"/>
      <c r="T68" s="69"/>
    </row>
    <row r="69" spans="1:20" ht="12.75">
      <c r="A69" s="69"/>
      <c r="B69" s="69"/>
      <c r="C69" s="69"/>
      <c r="D69" s="69"/>
      <c r="E69" s="69"/>
      <c r="F69" s="69"/>
      <c r="G69" s="69"/>
      <c r="H69" s="69"/>
      <c r="I69" s="69"/>
      <c r="J69" s="69"/>
      <c r="K69" s="69"/>
      <c r="L69" s="69"/>
      <c r="M69" s="69"/>
      <c r="N69" s="69"/>
      <c r="O69" s="69"/>
      <c r="P69" s="69"/>
      <c r="Q69" s="69"/>
      <c r="R69" s="69"/>
      <c r="S69" s="69"/>
      <c r="T69" s="69"/>
    </row>
    <row r="70" spans="1:20" ht="12.75">
      <c r="A70" s="69"/>
      <c r="B70" s="69"/>
      <c r="C70" s="69"/>
      <c r="D70" s="69"/>
      <c r="E70" s="69"/>
      <c r="F70" s="69"/>
      <c r="G70" s="69"/>
      <c r="H70" s="69"/>
      <c r="I70" s="69"/>
      <c r="J70" s="69"/>
      <c r="K70" s="69"/>
      <c r="L70" s="69"/>
      <c r="M70" s="69"/>
      <c r="N70" s="69"/>
      <c r="O70" s="69"/>
      <c r="P70" s="69"/>
      <c r="Q70" s="69"/>
      <c r="R70" s="69"/>
      <c r="S70" s="69"/>
      <c r="T70" s="69"/>
    </row>
    <row r="71" spans="1:20" ht="12.75">
      <c r="A71" s="69"/>
      <c r="B71" s="69"/>
      <c r="C71" s="69"/>
      <c r="D71" s="69"/>
      <c r="E71" s="69"/>
      <c r="F71" s="69"/>
      <c r="G71" s="69"/>
      <c r="H71" s="69"/>
      <c r="I71" s="69"/>
      <c r="J71" s="69"/>
      <c r="K71" s="69"/>
      <c r="L71" s="69"/>
      <c r="M71" s="69"/>
      <c r="N71" s="69"/>
      <c r="O71" s="69"/>
      <c r="P71" s="69"/>
      <c r="Q71" s="69"/>
      <c r="R71" s="69"/>
      <c r="S71" s="69"/>
      <c r="T71" s="69"/>
    </row>
    <row r="72" spans="1:20" ht="12.75">
      <c r="A72" s="69"/>
      <c r="B72" s="69"/>
      <c r="C72" s="69"/>
      <c r="D72" s="69"/>
      <c r="E72" s="69"/>
      <c r="F72" s="69"/>
      <c r="G72" s="69"/>
      <c r="H72" s="69"/>
      <c r="I72" s="69"/>
      <c r="J72" s="69"/>
      <c r="K72" s="69"/>
      <c r="L72" s="69"/>
      <c r="M72" s="69"/>
      <c r="N72" s="69"/>
      <c r="O72" s="69"/>
      <c r="P72" s="69"/>
      <c r="Q72" s="69"/>
      <c r="R72" s="69"/>
      <c r="S72" s="69"/>
      <c r="T72" s="69"/>
    </row>
    <row r="73" spans="1:20" ht="12.75">
      <c r="A73" s="69"/>
      <c r="B73" s="69"/>
      <c r="C73" s="69"/>
      <c r="D73" s="69"/>
      <c r="E73" s="69"/>
      <c r="F73" s="69"/>
      <c r="G73" s="69"/>
      <c r="H73" s="69"/>
      <c r="I73" s="69"/>
      <c r="J73" s="69"/>
      <c r="K73" s="69"/>
      <c r="L73" s="69"/>
      <c r="M73" s="69"/>
      <c r="N73" s="69"/>
      <c r="O73" s="69"/>
      <c r="P73" s="69"/>
      <c r="Q73" s="69"/>
      <c r="R73" s="69"/>
      <c r="S73" s="69"/>
      <c r="T73" s="69"/>
    </row>
    <row r="74" spans="1:20" ht="12.75">
      <c r="A74" s="69"/>
      <c r="B74" s="69"/>
      <c r="C74" s="69"/>
      <c r="D74" s="69"/>
      <c r="E74" s="69"/>
      <c r="F74" s="69"/>
      <c r="G74" s="69"/>
      <c r="H74" s="69"/>
      <c r="I74" s="69"/>
      <c r="J74" s="69"/>
      <c r="K74" s="69"/>
      <c r="L74" s="69"/>
      <c r="M74" s="69"/>
      <c r="N74" s="69"/>
      <c r="O74" s="69"/>
      <c r="P74" s="69"/>
      <c r="Q74" s="69"/>
      <c r="R74" s="69"/>
      <c r="S74" s="69"/>
      <c r="T74" s="69"/>
    </row>
    <row r="75" spans="1:20" ht="12.75">
      <c r="A75" s="69"/>
      <c r="B75" s="69"/>
      <c r="C75" s="69"/>
      <c r="D75" s="69"/>
      <c r="E75" s="69"/>
      <c r="F75" s="69"/>
      <c r="G75" s="69"/>
      <c r="H75" s="69"/>
      <c r="I75" s="69"/>
      <c r="J75" s="69"/>
      <c r="K75" s="69"/>
      <c r="L75" s="69"/>
      <c r="M75" s="69"/>
      <c r="N75" s="69"/>
      <c r="O75" s="69"/>
      <c r="P75" s="69"/>
      <c r="Q75" s="69"/>
      <c r="R75" s="69"/>
      <c r="S75" s="69"/>
      <c r="T75" s="69"/>
    </row>
    <row r="76" spans="1:20" ht="12.75">
      <c r="A76" s="69"/>
      <c r="B76" s="69"/>
      <c r="C76" s="69"/>
      <c r="D76" s="69"/>
      <c r="E76" s="69"/>
      <c r="F76" s="69"/>
      <c r="G76" s="69"/>
      <c r="H76" s="69"/>
      <c r="I76" s="69"/>
      <c r="J76" s="69"/>
      <c r="K76" s="69"/>
      <c r="L76" s="69"/>
      <c r="M76" s="69"/>
      <c r="N76" s="69"/>
      <c r="O76" s="69"/>
      <c r="P76" s="69"/>
      <c r="Q76" s="69"/>
      <c r="R76" s="69"/>
      <c r="S76" s="69"/>
      <c r="T76" s="69"/>
    </row>
    <row r="77" spans="1:20" ht="12.75">
      <c r="A77" s="69"/>
      <c r="B77" s="69"/>
      <c r="C77" s="69"/>
      <c r="D77" s="69"/>
      <c r="E77" s="69"/>
      <c r="F77" s="69"/>
      <c r="G77" s="69"/>
      <c r="H77" s="69"/>
      <c r="I77" s="69"/>
      <c r="J77" s="69"/>
      <c r="K77" s="69"/>
      <c r="L77" s="69"/>
      <c r="M77" s="69"/>
      <c r="N77" s="69"/>
      <c r="O77" s="69"/>
      <c r="P77" s="69"/>
      <c r="Q77" s="69"/>
      <c r="R77" s="69"/>
      <c r="S77" s="69"/>
      <c r="T77" s="69"/>
    </row>
    <row r="78" spans="1:20" ht="12.75">
      <c r="A78" s="69"/>
      <c r="B78" s="69"/>
      <c r="C78" s="69"/>
      <c r="D78" s="69"/>
      <c r="E78" s="69"/>
      <c r="F78" s="69"/>
      <c r="G78" s="69"/>
      <c r="H78" s="69"/>
      <c r="I78" s="69"/>
      <c r="J78" s="69"/>
      <c r="K78" s="69"/>
      <c r="L78" s="69"/>
      <c r="M78" s="69"/>
      <c r="N78" s="69"/>
      <c r="O78" s="69"/>
      <c r="P78" s="69"/>
      <c r="Q78" s="69"/>
      <c r="R78" s="69"/>
      <c r="S78" s="69"/>
      <c r="T78" s="69"/>
    </row>
    <row r="79" spans="1:20" ht="12.75">
      <c r="A79" s="69"/>
      <c r="B79" s="69"/>
      <c r="C79" s="69"/>
      <c r="D79" s="69"/>
      <c r="E79" s="69"/>
      <c r="F79" s="69"/>
      <c r="G79" s="69"/>
      <c r="H79" s="69"/>
      <c r="I79" s="69"/>
      <c r="J79" s="69"/>
      <c r="K79" s="69"/>
      <c r="L79" s="69"/>
      <c r="M79" s="69"/>
      <c r="N79" s="69"/>
      <c r="O79" s="69"/>
      <c r="P79" s="69"/>
      <c r="Q79" s="69"/>
      <c r="R79" s="69"/>
      <c r="S79" s="69"/>
      <c r="T79" s="69"/>
    </row>
    <row r="80" spans="1:20" ht="12.75">
      <c r="A80" s="69"/>
      <c r="B80" s="69"/>
      <c r="C80" s="69"/>
      <c r="D80" s="69"/>
      <c r="E80" s="69"/>
      <c r="F80" s="69"/>
      <c r="G80" s="69"/>
      <c r="H80" s="69"/>
      <c r="I80" s="69"/>
      <c r="J80" s="69"/>
      <c r="K80" s="69"/>
      <c r="L80" s="69"/>
      <c r="M80" s="69"/>
      <c r="N80" s="69"/>
      <c r="O80" s="69"/>
      <c r="P80" s="69"/>
      <c r="Q80" s="69"/>
      <c r="R80" s="69"/>
      <c r="S80" s="69"/>
      <c r="T80" s="69"/>
    </row>
  </sheetData>
  <sheetProtection password="92D1" sheet="1" formatCells="0" formatColumns="0" formatRows="0"/>
  <mergeCells count="17">
    <mergeCell ref="A27:H28"/>
    <mergeCell ref="I41:L41"/>
    <mergeCell ref="I43:L43"/>
    <mergeCell ref="I45:L45"/>
    <mergeCell ref="I27:S28"/>
    <mergeCell ref="B45:E45"/>
    <mergeCell ref="A31:A33"/>
    <mergeCell ref="H34:M34"/>
    <mergeCell ref="A1:J1"/>
    <mergeCell ref="A3:E3"/>
    <mergeCell ref="F3:I3"/>
    <mergeCell ref="F6:I6"/>
    <mergeCell ref="A25:T25"/>
    <mergeCell ref="A24:T24"/>
    <mergeCell ref="A11:S11"/>
    <mergeCell ref="A12:S12"/>
    <mergeCell ref="D7:I7"/>
  </mergeCells>
  <conditionalFormatting sqref="E16">
    <cfRule type="cellIs" priority="6" dxfId="9" operator="equal" stopIfTrue="1">
      <formula>$S$5</formula>
    </cfRule>
  </conditionalFormatting>
  <conditionalFormatting sqref="H16">
    <cfRule type="cellIs" priority="5" dxfId="9" operator="equal" stopIfTrue="1">
      <formula>$S$5</formula>
    </cfRule>
  </conditionalFormatting>
  <conditionalFormatting sqref="E18">
    <cfRule type="cellIs" priority="4" dxfId="9" operator="equal" stopIfTrue="1">
      <formula>$S$5</formula>
    </cfRule>
  </conditionalFormatting>
  <conditionalFormatting sqref="H18">
    <cfRule type="cellIs" priority="3" dxfId="9" operator="equal" stopIfTrue="1">
      <formula>$S$5</formula>
    </cfRule>
  </conditionalFormatting>
  <conditionalFormatting sqref="E22">
    <cfRule type="cellIs" priority="2" dxfId="9" operator="equal" stopIfTrue="1">
      <formula>$S$5</formula>
    </cfRule>
  </conditionalFormatting>
  <conditionalFormatting sqref="H22">
    <cfRule type="cellIs" priority="1" dxfId="9" operator="equal" stopIfTrue="1">
      <formula>$S$5</formula>
    </cfRule>
  </conditionalFormatting>
  <dataValidations count="3">
    <dataValidation type="list" allowBlank="1" showInputMessage="1" showErrorMessage="1" sqref="I38:I39">
      <formula1>"Select,Yes,No"</formula1>
    </dataValidation>
    <dataValidation type="list" allowBlank="1" showInputMessage="1" showErrorMessage="1" sqref="E2:I2">
      <formula1>"Select,USD,EUR"</formula1>
    </dataValidation>
    <dataValidation type="list" allowBlank="1" showInputMessage="1" showErrorMessage="1" sqref="C21">
      <formula1>"Select ,1M, 2M, 3M"</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Progres update report No 5 and Disburesment request No 6</dc:title>
  <dc:subject>&amp;lt;p&amp;gt;Sheet2  Definitions-lists-EFR  Memo Malaria  Memo TB  Memo HIV  Annex for additional info  LFA_Annex-SR Financials  LFA_Bank Details_7C  LFA_DisbursementRecommendation7  LFA_Overall Performance_6  Sheet1  LFA_Disbursement Recommend_5B  LFA_Cash R</dc:subject>
  <dc:creator/>
  <cp:keywords/>
  <dc:description>&amp;lt;p&amp;gt;Sheet2  Definitions-lists-EFR  Memo Malaria  Memo TB  Memo HIV  Annex for additional info  LFA_Annex-SR Financials  LFA_Bank Details_7C  LFA_DisbursementRecommendation7  LFA_Overall Performance_6  Sheet1  LFA_Disbursement Recommend_5B  LFA_Cash Reconciliation_5A  LFA_Findings&amp;amp;amp;Recommendations  LFA_Procurement Info_4  LF&amp;lt;/p&amp;gt;</dc:description>
  <cp:lastModifiedBy>Vladan</cp:lastModifiedBy>
  <cp:lastPrinted>2013-06-28T13:10:59Z</cp:lastPrinted>
  <dcterms:created xsi:type="dcterms:W3CDTF">2005-11-03T14:33:15Z</dcterms:created>
  <dcterms:modified xsi:type="dcterms:W3CDTF">2013-06-28T13:21:43Z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0x0101005FBB0C72A9D87144A7B972E58A0B54D1</vt:lpwstr>
  </property>
  <property fmtid="{D5CDD505-2E9C-101B-9397-08002B2CF9AE}" pid="4" name="EktContentLanguage">
    <vt:i4>1033</vt:i4>
  </property>
  <property fmtid="{D5CDD505-2E9C-101B-9397-08002B2CF9AE}" pid="5" name="EktQuickLink">
    <vt:lpwstr>DownloadAsset.aspx?id=7132</vt:lpwstr>
  </property>
  <property fmtid="{D5CDD505-2E9C-101B-9397-08002B2CF9AE}" pid="6" name="EktContentType">
    <vt:i4>101</vt:i4>
  </property>
  <property fmtid="{D5CDD505-2E9C-101B-9397-08002B2CF9AE}" pid="7" name="EktContentSubType">
    <vt:i4>0</vt:i4>
  </property>
  <property fmtid="{D5CDD505-2E9C-101B-9397-08002B2CF9AE}" pid="8" name="EktFolderName">
    <vt:lpwstr/>
  </property>
  <property fmtid="{D5CDD505-2E9C-101B-9397-08002B2CF9AE}" pid="9" name="EktCmsPath">
    <vt:lpwstr>&amp;lt;p&amp;gt;Sheet2  Definitions-lists-EFR  Memo Malaria  Memo TB  Memo HIV  Annex for additional info  LFA_Annex-SR Financials  LFA_Bank Details_7C  LFA_DisbursementRecommendation7  LFA_Overall Performance_6  Sheet1  LFA_Disbursement Recommend_5B  LFA_Cash R</vt:lpwstr>
  </property>
  <property fmtid="{D5CDD505-2E9C-101B-9397-08002B2CF9AE}" pid="10" name="EktExpiryType">
    <vt:i4>1</vt:i4>
  </property>
  <property fmtid="{D5CDD505-2E9C-101B-9397-08002B2CF9AE}" pid="11" name="EktDateCreated">
    <vt:filetime>2011-04-20T17:17:55Z</vt:filetime>
  </property>
  <property fmtid="{D5CDD505-2E9C-101B-9397-08002B2CF9AE}" pid="12" name="EktDateModified">
    <vt:filetime>2011-04-20T17:18:09Z</vt:filetime>
  </property>
  <property fmtid="{D5CDD505-2E9C-101B-9397-08002B2CF9AE}" pid="13" name="EktTaxCategory">
    <vt:lpwstr> #eksep# \Navigation\documents\core\forms #eksep# </vt:lpwstr>
  </property>
  <property fmtid="{D5CDD505-2E9C-101B-9397-08002B2CF9AE}" pid="14" name="EktDisabledTaxCategory">
    <vt:lpwstr/>
  </property>
  <property fmtid="{D5CDD505-2E9C-101B-9397-08002B2CF9AE}" pid="15" name="EktCmsSize">
    <vt:i4>743424</vt:i4>
  </property>
  <property fmtid="{D5CDD505-2E9C-101B-9397-08002B2CF9AE}" pid="16" name="EktSearchable">
    <vt:i4>1</vt:i4>
  </property>
  <property fmtid="{D5CDD505-2E9C-101B-9397-08002B2CF9AE}" pid="17" name="EktEDescription">
    <vt:lpwstr>Summary &amp;lt;p&amp;gt;Sheet2  Definitions-lists-EFR  Memo Malaria  Memo TB  Memo HIV  Annex for additional info  LFA_Annex-SR Financials  LFA_Bank Details_7C  LFA_DisbursementRecommendation7  LFA_Overall Performance_6  Sheet1  LFA_Disbursement Recommend_5B  LF</vt:lpwstr>
  </property>
  <property fmtid="{D5CDD505-2E9C-101B-9397-08002B2CF9AE}" pid="18" name="EktFile_Size">
    <vt:lpwstr>720 KB</vt:lpwstr>
  </property>
  <property fmtid="{D5CDD505-2E9C-101B-9397-08002B2CF9AE}" pid="19" name="EktFile_Type">
    <vt:lpwstr>XLS</vt:lpwstr>
  </property>
  <property fmtid="{D5CDD505-2E9C-101B-9397-08002B2CF9AE}" pid="20" name="ekttaxonomyenabled">
    <vt:i4>1</vt:i4>
  </property>
  <property fmtid="{D5CDD505-2E9C-101B-9397-08002B2CF9AE}" pid="21" name="Nr">
    <vt:lpwstr/>
  </property>
  <property fmtid="{D5CDD505-2E9C-101B-9397-08002B2CF9AE}" pid="22" name="PublishingExpirationDate">
    <vt:lpwstr/>
  </property>
  <property fmtid="{D5CDD505-2E9C-101B-9397-08002B2CF9AE}" pid="23" name="PublishingStartDate">
    <vt:lpwstr/>
  </property>
  <property fmtid="{D5CDD505-2E9C-101B-9397-08002B2CF9AE}" pid="24" name="o4086b1782a74105bb5269035bccc8e9">
    <vt:lpwstr>Draft|121d40a5-e62e-4d42-82e4-d6d12003de0a</vt:lpwstr>
  </property>
  <property fmtid="{D5CDD505-2E9C-101B-9397-08002B2CF9AE}" pid="25" name="UN LanguagesTaxHTField0">
    <vt:lpwstr>English|7f98b732-4b5b-4b70-ba90-a0eff09b5d2d</vt:lpwstr>
  </property>
  <property fmtid="{D5CDD505-2E9C-101B-9397-08002B2CF9AE}" pid="26" name="TaxCatchAll">
    <vt:lpwstr>1112;#Progress Report|03c70d0e-c75e-4cfb-8288-e692640ede14;#1526;#MNE|9ee3332f-6fe8-4d8f-9979-fa72f0581153;#1;#English|7f98b732-4b5b-4b70-ba90-a0eff09b5d2d;#763;#Draft|121d40a5-e62e-4d42-82e4-d6d12003de0a</vt:lpwstr>
  </property>
  <property fmtid="{D5CDD505-2E9C-101B-9397-08002B2CF9AE}" pid="27" name="UN Languages">
    <vt:lpwstr>1;#English|7f98b732-4b5b-4b70-ba90-a0eff09b5d2d</vt:lpwstr>
  </property>
  <property fmtid="{D5CDD505-2E9C-101B-9397-08002B2CF9AE}" pid="28" name="UNDPPOPPFunctionalArea">
    <vt:lpwstr>Programme and Project</vt:lpwstr>
  </property>
  <property fmtid="{D5CDD505-2E9C-101B-9397-08002B2CF9AE}" pid="29" name="UNDPCountry">
    <vt:lpwstr/>
  </property>
  <property fmtid="{D5CDD505-2E9C-101B-9397-08002B2CF9AE}" pid="30" name="UNDPFocusAreasTaxHTField0">
    <vt:lpwstr/>
  </property>
  <property fmtid="{D5CDD505-2E9C-101B-9397-08002B2CF9AE}" pid="31" name="gc6531b704974d528487414686b72f6f">
    <vt:lpwstr>MNE|9ee3332f-6fe8-4d8f-9979-fa72f0581153</vt:lpwstr>
  </property>
  <property fmtid="{D5CDD505-2E9C-101B-9397-08002B2CF9AE}" pid="32" name="Operating Unit0">
    <vt:lpwstr>1526;#MNE|9ee3332f-6fe8-4d8f-9979-fa72f0581153</vt:lpwstr>
  </property>
  <property fmtid="{D5CDD505-2E9C-101B-9397-08002B2CF9AE}" pid="33" name="UndpUnitMM">
    <vt:lpwstr/>
  </property>
  <property fmtid="{D5CDD505-2E9C-101B-9397-08002B2CF9AE}" pid="34" name="UndpClassificationLevel">
    <vt:lpwstr>Public</vt:lpwstr>
  </property>
  <property fmtid="{D5CDD505-2E9C-101B-9397-08002B2CF9AE}" pid="35" name="c4e2ab2cc9354bbf9064eeb465a566ea">
    <vt:lpwstr/>
  </property>
  <property fmtid="{D5CDD505-2E9C-101B-9397-08002B2CF9AE}" pid="36" name="Unit">
    <vt:lpwstr/>
  </property>
  <property fmtid="{D5CDD505-2E9C-101B-9397-08002B2CF9AE}" pid="37" name="UnitTaxHTField0">
    <vt:lpwstr/>
  </property>
  <property fmtid="{D5CDD505-2E9C-101B-9397-08002B2CF9AE}" pid="38" name="idff2b682fce4d0680503cd9036a3260">
    <vt:lpwstr>Progress Report|03c70d0e-c75e-4cfb-8288-e692640ede14</vt:lpwstr>
  </property>
  <property fmtid="{D5CDD505-2E9C-101B-9397-08002B2CF9AE}" pid="39" name="b6db62fdefd74bd188b0c1cc54de5bcf">
    <vt:lpwstr/>
  </property>
  <property fmtid="{D5CDD505-2E9C-101B-9397-08002B2CF9AE}" pid="40" name="UNDPDocumentCategoryTaxHTField0">
    <vt:lpwstr/>
  </property>
  <property fmtid="{D5CDD505-2E9C-101B-9397-08002B2CF9AE}" pid="41" name="UNDPFocusAreas">
    <vt:lpwstr/>
  </property>
  <property fmtid="{D5CDD505-2E9C-101B-9397-08002B2CF9AE}" pid="42" name="Atlas Document Status">
    <vt:lpwstr>763;#Draft|121d40a5-e62e-4d42-82e4-d6d12003de0a</vt:lpwstr>
  </property>
  <property fmtid="{D5CDD505-2E9C-101B-9397-08002B2CF9AE}" pid="43" name="PDC Document Category">
    <vt:lpwstr>Project</vt:lpwstr>
  </property>
  <property fmtid="{D5CDD505-2E9C-101B-9397-08002B2CF9AE}" pid="44" name="UndpDocTypeMMTaxHTField0">
    <vt:lpwstr/>
  </property>
  <property fmtid="{D5CDD505-2E9C-101B-9397-08002B2CF9AE}" pid="45" name="UNDPPublishedDate">
    <vt:lpwstr>2014-04-08T09:00:00Z</vt:lpwstr>
  </property>
  <property fmtid="{D5CDD505-2E9C-101B-9397-08002B2CF9AE}" pid="46" name="UNDPCountryTaxHTField0">
    <vt:lpwstr/>
  </property>
  <property fmtid="{D5CDD505-2E9C-101B-9397-08002B2CF9AE}" pid="47" name="_dlc_DocId">
    <vt:lpwstr>ATLASPDC-4-13670</vt:lpwstr>
  </property>
  <property fmtid="{D5CDD505-2E9C-101B-9397-08002B2CF9AE}" pid="48" name="_dlc_DocIdUrl">
    <vt:lpwstr>https://info.undp.org/docs/pdc/_layouts/DocIdRedir.aspx?ID=ATLASPDC-4-13670, ATLASPDC-4-13670</vt:lpwstr>
  </property>
  <property fmtid="{D5CDD505-2E9C-101B-9397-08002B2CF9AE}" pid="49" name="_dlc_DocIdItemGuid">
    <vt:lpwstr>5b038699-dc58-409c-8598-e96fe9fc62c5</vt:lpwstr>
  </property>
  <property fmtid="{D5CDD505-2E9C-101B-9397-08002B2CF9AE}" pid="50" name="Atlas Document Type">
    <vt:lpwstr>1112;#Progress Report|03c70d0e-c75e-4cfb-8288-e692640ede14</vt:lpwstr>
  </property>
  <property fmtid="{D5CDD505-2E9C-101B-9397-08002B2CF9AE}" pid="51" name="Project Number">
    <vt:lpwstr>00060348</vt:lpwstr>
  </property>
  <property fmtid="{D5CDD505-2E9C-101B-9397-08002B2CF9AE}" pid="52" name="UndpOUCode">
    <vt:lpwstr/>
  </property>
  <property fmtid="{D5CDD505-2E9C-101B-9397-08002B2CF9AE}" pid="53" name="UndpDocTypeMM">
    <vt:lpwstr/>
  </property>
  <property fmtid="{D5CDD505-2E9C-101B-9397-08002B2CF9AE}" pid="54" name="eRegFilingCodeMM">
    <vt:lpwstr/>
  </property>
  <property fmtid="{D5CDD505-2E9C-101B-9397-08002B2CF9AE}" pid="55" name="UNDPDocumentCategory">
    <vt:lpwstr/>
  </property>
  <property fmtid="{D5CDD505-2E9C-101B-9397-08002B2CF9AE}" pid="56" name="UndpProjectNo">
    <vt:lpwstr>00060348</vt:lpwstr>
  </property>
  <property fmtid="{D5CDD505-2E9C-101B-9397-08002B2CF9AE}" pid="57" name="UndpDocStatus">
    <vt:lpwstr>Draft</vt:lpwstr>
  </property>
  <property fmtid="{D5CDD505-2E9C-101B-9397-08002B2CF9AE}" pid="58" name="_Publisher">
    <vt:lpwstr/>
  </property>
  <property fmtid="{D5CDD505-2E9C-101B-9397-08002B2CF9AE}" pid="59" name="DocumentSetDescription">
    <vt:lpwstr/>
  </property>
  <property fmtid="{D5CDD505-2E9C-101B-9397-08002B2CF9AE}" pid="60" name="URL">
    <vt:lpwstr/>
  </property>
  <property fmtid="{D5CDD505-2E9C-101B-9397-08002B2CF9AE}" pid="61" name="UndpDocID">
    <vt:lpwstr/>
  </property>
  <property fmtid="{D5CDD505-2E9C-101B-9397-08002B2CF9AE}" pid="62" name="Project Manager">
    <vt:lpwstr/>
  </property>
  <property fmtid="{D5CDD505-2E9C-101B-9397-08002B2CF9AE}" pid="63" name="UndpIsTemplate">
    <vt:lpwstr>No</vt:lpwstr>
  </property>
  <property fmtid="{D5CDD505-2E9C-101B-9397-08002B2CF9AE}" pid="64" name="Outcome1">
    <vt:lpwstr/>
  </property>
  <property fmtid="{D5CDD505-2E9C-101B-9397-08002B2CF9AE}" pid="65" name="UNDPSummary">
    <vt:lpwstr/>
  </property>
  <property fmtid="{D5CDD505-2E9C-101B-9397-08002B2CF9AE}" pid="66" name="UndpDocFormat">
    <vt:lpwstr/>
  </property>
  <property fmtid="{D5CDD505-2E9C-101B-9397-08002B2CF9AE}" pid="67" name="display_urn:schemas-microsoft-com:office:office#Editor">
    <vt:lpwstr>svcSP_AdminPI_UNDP</vt:lpwstr>
  </property>
  <property fmtid="{D5CDD505-2E9C-101B-9397-08002B2CF9AE}" pid="68" name="display_urn:schemas-microsoft-com:office:office#Author">
    <vt:lpwstr>Vladan Djekic</vt:lpwstr>
  </property>
</Properties>
</file>